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BLTSS\Policy Revision\1-Policy Revision Review\Jess to Review\Cost Maximum\Reviewed\"/>
    </mc:Choice>
  </mc:AlternateContent>
  <xr:revisionPtr revIDLastSave="0" documentId="13_ncr:1_{977EE89C-5038-437A-81EA-71BC3918EE5A}" xr6:coauthVersionLast="47" xr6:coauthVersionMax="47" xr10:uidLastSave="{00000000-0000-0000-0000-000000000000}"/>
  <workbookProtection workbookAlgorithmName="SHA-512" workbookHashValue="aNTBRXY36I1DiiSxCLMoguxWoLyKBCFiW19FuIvanRA2vy8qZ8U+iQHMX38vpa5t3pCbXzCDqw2tFdwkyZ/SKg==" workbookSaltValue="KOPjQIL2rccQvelcgOhO0Q==" workbookSpinCount="100000" lockStructure="1"/>
  <bookViews>
    <workbookView xWindow="-120" yWindow="-120" windowWidth="29040" windowHeight="15720" xr2:uid="{00000000-000D-0000-FFFF-FFFF00000000}"/>
  </bookViews>
  <sheets>
    <sheet name="HCBS-3a" sheetId="1" r:id="rId1"/>
    <sheet name="Sheet2" sheetId="2" state="hidden" r:id="rId2"/>
  </sheets>
  <definedNames>
    <definedName name="bla">'HCBS-3a'!$AF$100:$AF$103</definedName>
    <definedName name="chore">Sheet2!$A$3:$A$9</definedName>
    <definedName name="_xlnm.Print_Area" localSheetId="0">'HCBS-3a'!$A$1:$O$129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3" i="1" l="1"/>
  <c r="O112" i="1"/>
  <c r="O109" i="1"/>
  <c r="L119" i="1" l="1"/>
  <c r="M119" i="1" s="1"/>
  <c r="I119" i="1" s="1"/>
  <c r="K119" i="1"/>
  <c r="N119" i="1" l="1"/>
  <c r="O119" i="1" s="1"/>
  <c r="K106" i="1" l="1"/>
  <c r="N106" i="1" s="1"/>
  <c r="O106" i="1" s="1"/>
  <c r="M103" i="1"/>
  <c r="L103" i="1"/>
  <c r="K103" i="1"/>
  <c r="I103" i="1"/>
  <c r="N103" i="1" s="1"/>
  <c r="L100" i="1"/>
  <c r="M100" i="1" s="1"/>
  <c r="I100" i="1" s="1"/>
  <c r="K100" i="1"/>
  <c r="L112" i="1"/>
  <c r="M112" i="1" s="1"/>
  <c r="K112" i="1"/>
  <c r="I112" i="1"/>
  <c r="N112" i="1" s="1"/>
  <c r="L109" i="1"/>
  <c r="M109" i="1" s="1"/>
  <c r="I109" i="1" s="1"/>
  <c r="K109" i="1"/>
  <c r="O96" i="1"/>
  <c r="N29" i="1"/>
  <c r="N109" i="1" l="1"/>
  <c r="N100" i="1"/>
  <c r="O100" i="1" s="1"/>
  <c r="L87" i="1"/>
  <c r="M87" i="1" s="1"/>
  <c r="K87" i="1"/>
  <c r="I87" i="1"/>
  <c r="N87" i="1" s="1"/>
  <c r="L84" i="1"/>
  <c r="M84" i="1" s="1"/>
  <c r="K84" i="1"/>
  <c r="I84" i="1"/>
  <c r="N84" i="1" s="1"/>
  <c r="L81" i="1"/>
  <c r="M81" i="1" s="1"/>
  <c r="I81" i="1" s="1"/>
  <c r="N81" i="1" s="1"/>
  <c r="K81" i="1"/>
  <c r="L78" i="1"/>
  <c r="M78" i="1" s="1"/>
  <c r="K78" i="1"/>
  <c r="I78" i="1"/>
  <c r="N78" i="1" s="1"/>
  <c r="L75" i="1"/>
  <c r="M75" i="1" s="1"/>
  <c r="I75" i="1" s="1"/>
  <c r="N75" i="1" s="1"/>
  <c r="K75" i="1"/>
  <c r="L72" i="1"/>
  <c r="M72" i="1" s="1"/>
  <c r="K72" i="1"/>
  <c r="I72" i="1"/>
  <c r="N72" i="1" s="1"/>
  <c r="L69" i="1"/>
  <c r="M69" i="1" s="1"/>
  <c r="I69" i="1" s="1"/>
  <c r="N69" i="1" s="1"/>
  <c r="K69" i="1"/>
  <c r="L63" i="1"/>
  <c r="M63" i="1" s="1"/>
  <c r="L60" i="1"/>
  <c r="M60" i="1" s="1"/>
  <c r="L57" i="1"/>
  <c r="M57" i="1" s="1"/>
  <c r="L54" i="1"/>
  <c r="M54" i="1" s="1"/>
  <c r="I54" i="1" s="1"/>
  <c r="L51" i="1"/>
  <c r="M51" i="1" s="1"/>
  <c r="L48" i="1"/>
  <c r="M48" i="1" s="1"/>
  <c r="L45" i="1"/>
  <c r="M45" i="1" s="1"/>
  <c r="L42" i="1"/>
  <c r="M42" i="1" s="1"/>
  <c r="L39" i="1"/>
  <c r="M39" i="1" s="1"/>
  <c r="L36" i="1"/>
  <c r="M36" i="1" s="1"/>
  <c r="L33" i="1"/>
  <c r="M33" i="1" s="1"/>
  <c r="I63" i="1"/>
  <c r="N63" i="1" s="1"/>
  <c r="I60" i="1"/>
  <c r="N60" i="1" s="1"/>
  <c r="I57" i="1"/>
  <c r="N57" i="1" s="1"/>
  <c r="I51" i="1"/>
  <c r="N51" i="1" s="1"/>
  <c r="I48" i="1"/>
  <c r="N48" i="1" s="1"/>
  <c r="I45" i="1"/>
  <c r="N45" i="1" s="1"/>
  <c r="I42" i="1"/>
  <c r="N42" i="1" s="1"/>
  <c r="I39" i="1"/>
  <c r="N39" i="1" s="1"/>
  <c r="I36" i="1"/>
  <c r="N36" i="1" s="1"/>
  <c r="I33" i="1"/>
  <c r="N33" i="1" s="1"/>
  <c r="K63" i="1"/>
  <c r="K60" i="1"/>
  <c r="K57" i="1"/>
  <c r="K54" i="1"/>
  <c r="K51" i="1"/>
  <c r="K48" i="1"/>
  <c r="K45" i="1"/>
  <c r="K42" i="1"/>
  <c r="K39" i="1"/>
  <c r="K36" i="1"/>
  <c r="K33" i="1"/>
  <c r="I26" i="1"/>
  <c r="N26" i="1" s="1"/>
  <c r="I23" i="1"/>
  <c r="N23" i="1" s="1"/>
  <c r="N54" i="1" l="1"/>
  <c r="N66" i="1" s="1"/>
  <c r="O66" i="1" s="1"/>
  <c r="N90" i="1"/>
  <c r="O90" i="1" s="1"/>
  <c r="L26" i="1"/>
  <c r="M26" i="1" s="1"/>
  <c r="K26" i="1"/>
  <c r="L23" i="1"/>
  <c r="M23" i="1" s="1"/>
  <c r="K23" i="1"/>
  <c r="L20" i="1"/>
  <c r="M20" i="1" s="1"/>
  <c r="I20" i="1" s="1"/>
  <c r="K20" i="1"/>
  <c r="L17" i="1"/>
  <c r="M17" i="1" s="1"/>
  <c r="I17" i="1" s="1"/>
  <c r="K17" i="1"/>
  <c r="L14" i="1"/>
  <c r="M14" i="1" s="1"/>
  <c r="I14" i="1" s="1"/>
  <c r="K14" i="1"/>
  <c r="L11" i="1"/>
  <c r="M11" i="1" s="1"/>
  <c r="I11" i="1" s="1"/>
  <c r="K11" i="1"/>
  <c r="I10" i="2"/>
  <c r="I9" i="2"/>
  <c r="N17" i="1" l="1"/>
  <c r="N14" i="1"/>
  <c r="N20" i="1"/>
  <c r="N11" i="1"/>
  <c r="I11" i="2"/>
  <c r="N115" i="1"/>
  <c r="O115" i="1"/>
  <c r="R2" i="2"/>
  <c r="R3" i="2"/>
  <c r="N30" i="1" l="1"/>
  <c r="O30" i="1" s="1"/>
  <c r="O122" i="1" s="1"/>
  <c r="E24" i="2"/>
  <c r="D24" i="2"/>
  <c r="D22" i="2"/>
  <c r="E22" i="2"/>
  <c r="D23" i="2" l="1"/>
  <c r="F23" i="2" s="1"/>
  <c r="F24" i="2"/>
  <c r="E23" i="2"/>
  <c r="F22" i="2"/>
</calcChain>
</file>

<file path=xl/sharedStrings.xml><?xml version="1.0" encoding="utf-8"?>
<sst xmlns="http://schemas.openxmlformats.org/spreadsheetml/2006/main" count="176" uniqueCount="113">
  <si>
    <t>DCN:</t>
  </si>
  <si>
    <t>CDS</t>
  </si>
  <si>
    <t>SERVICE</t>
  </si>
  <si>
    <t>SUGGESTED FREQ</t>
  </si>
  <si>
    <t>PERSONAL CARE</t>
  </si>
  <si>
    <t>10-60 MIN</t>
  </si>
  <si>
    <t>15 MIN</t>
  </si>
  <si>
    <t>5-10 MIN</t>
  </si>
  <si>
    <t>3-5 MIN</t>
  </si>
  <si>
    <t>USE HC SECTION FOR TASKS/TIMES</t>
  </si>
  <si>
    <t>1-7 X WK</t>
  </si>
  <si>
    <t>AS NEEDED</t>
  </si>
  <si>
    <t>ADVANCED PERSONAL CARE</t>
  </si>
  <si>
    <t xml:space="preserve">15 MIN </t>
  </si>
  <si>
    <t>AS ORDERED</t>
  </si>
  <si>
    <t>PER TRANSFER</t>
  </si>
  <si>
    <t>30-45 MIN</t>
  </si>
  <si>
    <t>10 MIN</t>
  </si>
  <si>
    <t>30 MIN</t>
  </si>
  <si>
    <t>10-15 MIN</t>
  </si>
  <si>
    <t xml:space="preserve">30-150 MIN </t>
  </si>
  <si>
    <t>5 MIN</t>
  </si>
  <si>
    <t>10-45 MIN</t>
  </si>
  <si>
    <t>1 X WK</t>
  </si>
  <si>
    <t>1-2 X WK</t>
  </si>
  <si>
    <t>AUTHORIZED NURSE VISITS</t>
  </si>
  <si>
    <t>COMMENTS:</t>
  </si>
  <si>
    <t>HOME DELIVERED MEALS</t>
  </si>
  <si>
    <t>DATE:</t>
  </si>
  <si>
    <t>Service</t>
  </si>
  <si>
    <t>If Checked, will show TRUE</t>
  </si>
  <si>
    <t>Unit Rate</t>
  </si>
  <si>
    <t>Basic</t>
  </si>
  <si>
    <t>Advanced</t>
  </si>
  <si>
    <t>6-8</t>
  </si>
  <si>
    <t>17-24</t>
  </si>
  <si>
    <t>Personal Care</t>
  </si>
  <si>
    <t>RCF/ALF</t>
  </si>
  <si>
    <t>RN</t>
  </si>
  <si>
    <t>APC</t>
  </si>
  <si>
    <t>DM</t>
  </si>
  <si>
    <t>Max 2/day</t>
  </si>
  <si>
    <t>CHORE SERVICES</t>
  </si>
  <si>
    <t>Participant Name:</t>
  </si>
  <si>
    <t>EMERGENCY CONTACT/PHONE:</t>
  </si>
  <si>
    <t>Change these rates for increases</t>
  </si>
  <si>
    <t>med rel household</t>
  </si>
  <si>
    <t>Block (9-12)</t>
  </si>
  <si>
    <t>HC/Chore</t>
  </si>
  <si>
    <t>Basic Respite</t>
  </si>
  <si>
    <t>Advanced (block)</t>
  </si>
  <si>
    <t>Advanced (daily)</t>
  </si>
  <si>
    <t>4hr</t>
  </si>
  <si>
    <t>Nurse respite</t>
  </si>
  <si>
    <t>Orange=formula (change rates)</t>
  </si>
  <si>
    <t>ADULT DAY CARE WAIVER (AGES 18-62)</t>
  </si>
  <si>
    <t>ADULT DAY CARE (AGES 63 AND OLDER)</t>
  </si>
  <si>
    <t>validation list</t>
  </si>
  <si>
    <t>SUGGESTED TIME</t>
  </si>
  <si>
    <t>ADC</t>
  </si>
  <si>
    <t>*TOTAL UNITS</t>
  </si>
  <si>
    <t>*TOTAL COST</t>
  </si>
  <si>
    <t xml:space="preserve">*These calculations are based on a 31 day month.  </t>
  </si>
  <si>
    <t>60-120 min</t>
  </si>
  <si>
    <t>Provider Agency Name:</t>
  </si>
  <si>
    <t>Provider Agency Phone:</t>
  </si>
  <si>
    <t>retired</t>
  </si>
  <si>
    <t>BASIC</t>
  </si>
  <si>
    <t>ADVANCED</t>
  </si>
  <si>
    <t>Respite Calc</t>
  </si>
  <si>
    <t>BATHING</t>
  </si>
  <si>
    <t>DESCRIPTION OF NEED:</t>
  </si>
  <si>
    <t>DIETARY</t>
  </si>
  <si>
    <t>TOILETING</t>
  </si>
  <si>
    <t>MED REL HC TASKS</t>
  </si>
  <si>
    <t>HOMEMAKER</t>
  </si>
  <si>
    <t>CLEAN BATH</t>
  </si>
  <si>
    <t>CLEAN KITCHEN</t>
  </si>
  <si>
    <t>CLEAN LIVING AREA</t>
  </si>
  <si>
    <t>ESSENTIAL CORRESPOND</t>
  </si>
  <si>
    <t>IRON/MEND</t>
  </si>
  <si>
    <t>LAUNDRY 
(HOME/OFF SITE)</t>
  </si>
  <si>
    <t>MAKE BED/
CHANGE LINENS</t>
  </si>
  <si>
    <t>MEALS/DISHES</t>
  </si>
  <si>
    <t>TRASH</t>
  </si>
  <si>
    <t>WASH WINDOWS/
BLINDS</t>
  </si>
  <si>
    <t>ASEPTIC DRESSINGS</t>
  </si>
  <si>
    <t>ASST TRANS DEVICE</t>
  </si>
  <si>
    <t>BOWEL PROGRAM</t>
  </si>
  <si>
    <t>CATHETER HYGIENE</t>
  </si>
  <si>
    <t>NON-INJECTABLE MEDS</t>
  </si>
  <si>
    <t>OSTOMY HYGIENE</t>
  </si>
  <si>
    <t>PASSIVE ROM</t>
  </si>
  <si>
    <t>DSDS STAFF NAME</t>
  </si>
  <si>
    <r>
      <t xml:space="preserve">  MISSOURI DEPARTMENT OF HEALTH AND SENIOR SERVICES
  DIVISION OF SENIOR AND DISABILITIES SERVICES
</t>
    </r>
    <r>
      <rPr>
        <b/>
        <sz val="10"/>
        <rFont val="Arial"/>
        <family val="2"/>
      </rPr>
      <t xml:space="preserve">  IN-HOME SERVICES WORKSHEET</t>
    </r>
  </si>
  <si>
    <t xml:space="preserve">    RCF/ALF</t>
  </si>
  <si>
    <t xml:space="preserve">   MEDICALLY RELATED HOUSEHOLD TASKS</t>
  </si>
  <si>
    <t xml:space="preserve">  RCF/ALF</t>
  </si>
  <si>
    <t>UNITS/ DAY</t>
  </si>
  <si>
    <t>UNITS/ WK</t>
  </si>
  <si>
    <t>MAX DAYS/MO</t>
  </si>
  <si>
    <t>MOBILITY/ TRANSFER/
POSITION</t>
  </si>
  <si>
    <t>DRESSING/ GROOMING</t>
  </si>
  <si>
    <t>SELF ADMIN OF MEDICATIONS</t>
  </si>
  <si>
    <t>SHOPPING/ ERRANDS</t>
  </si>
  <si>
    <t>MIN/    DAY</t>
  </si>
  <si>
    <t>DAYS/ WK</t>
  </si>
  <si>
    <t>MIN/      WK</t>
  </si>
  <si>
    <t>TOTAL PERSONAL CARE</t>
  </si>
  <si>
    <t>TOTAL HOMEMAKER</t>
  </si>
  <si>
    <t>TOTAL ADVANCED PERSONAL CARE</t>
  </si>
  <si>
    <r>
      <t xml:space="preserve">RESPITE CARE: </t>
    </r>
    <r>
      <rPr>
        <b/>
        <sz val="10"/>
        <color rgb="FFC00000"/>
        <rFont val="Arial"/>
        <family val="2"/>
      </rPr>
      <t>Total Respite Units Cannot Exceed 868</t>
    </r>
  </si>
  <si>
    <t>DSDS-HCBS-3a (07/26)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</si>
</sst>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13" x14ac:knownFonts="1">
    <font>
      <sz val="10"/>
      <name val="Arial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b/>
      <sz val="10"/>
      <color theme="4"/>
      <name val="Arial"/>
      <family val="2"/>
    </font>
    <font>
      <b/>
      <sz val="10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8">
    <xf numFmtId="0" fontId="0" fillId="0" borderId="0" xfId="0"/>
    <xf numFmtId="0" fontId="4" fillId="0" borderId="1" xfId="0" applyFont="1" applyBorder="1" applyAlignment="1" applyProtection="1">
      <alignment wrapText="1"/>
    </xf>
    <xf numFmtId="0" fontId="4" fillId="0" borderId="0" xfId="0" applyFont="1"/>
    <xf numFmtId="0" fontId="4" fillId="0" borderId="0" xfId="0" applyFont="1" applyBorder="1" applyAlignment="1" applyProtection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5" fillId="0" borderId="0" xfId="0" applyFont="1" applyBorder="1"/>
    <xf numFmtId="0" fontId="6" fillId="0" borderId="8" xfId="0" applyFont="1" applyBorder="1" applyAlignment="1">
      <alignment vertical="top"/>
    </xf>
    <xf numFmtId="0" fontId="6" fillId="0" borderId="8" xfId="0" applyFont="1" applyBorder="1"/>
    <xf numFmtId="0" fontId="5" fillId="0" borderId="2" xfId="0" applyFont="1" applyBorder="1" applyAlignment="1">
      <alignment horizontal="center" vertical="top" wrapText="1"/>
    </xf>
    <xf numFmtId="0" fontId="0" fillId="0" borderId="2" xfId="0" applyBorder="1" applyProtection="1">
      <protection locked="0"/>
    </xf>
    <xf numFmtId="0" fontId="4" fillId="0" borderId="1" xfId="0" applyFont="1" applyBorder="1" applyAlignment="1" applyProtection="1">
      <alignment vertical="center" wrapText="1"/>
    </xf>
    <xf numFmtId="0" fontId="7" fillId="0" borderId="0" xfId="0" applyFont="1" applyBorder="1"/>
    <xf numFmtId="0" fontId="7" fillId="0" borderId="0" xfId="0" applyFont="1" applyFill="1"/>
    <xf numFmtId="0" fontId="7" fillId="5" borderId="0" xfId="0" applyFont="1" applyFill="1"/>
    <xf numFmtId="0" fontId="0" fillId="0" borderId="5" xfId="0" applyBorder="1" applyProtection="1">
      <protection locked="0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4" fillId="0" borderId="1" xfId="0" applyFont="1" applyFill="1" applyBorder="1" applyAlignment="1" applyProtection="1">
      <alignment wrapText="1"/>
    </xf>
    <xf numFmtId="0" fontId="7" fillId="0" borderId="0" xfId="0" applyFont="1"/>
    <xf numFmtId="0" fontId="0" fillId="6" borderId="0" xfId="0" applyFill="1"/>
    <xf numFmtId="164" fontId="0" fillId="8" borderId="0" xfId="0" applyNumberFormat="1" applyFill="1"/>
    <xf numFmtId="164" fontId="0" fillId="5" borderId="0" xfId="0" applyNumberFormat="1" applyFill="1"/>
    <xf numFmtId="9" fontId="0" fillId="0" borderId="0" xfId="0" applyNumberFormat="1"/>
    <xf numFmtId="0" fontId="0" fillId="9" borderId="0" xfId="0" applyFill="1"/>
    <xf numFmtId="164" fontId="0" fillId="9" borderId="0" xfId="0" applyNumberFormat="1" applyFill="1"/>
    <xf numFmtId="0" fontId="0" fillId="9" borderId="0" xfId="0" quotePrefix="1" applyNumberFormat="1" applyFill="1"/>
    <xf numFmtId="0" fontId="0" fillId="0" borderId="6" xfId="0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0" xfId="0" applyFont="1" applyBorder="1" applyAlignment="1">
      <alignment horizontal="right" vertical="top"/>
    </xf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1" xfId="0" applyFont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>
      <alignment horizontal="center" vertical="top" wrapText="1"/>
    </xf>
    <xf numFmtId="165" fontId="5" fillId="0" borderId="11" xfId="0" applyNumberFormat="1" applyFont="1" applyBorder="1" applyAlignment="1"/>
    <xf numFmtId="165" fontId="6" fillId="0" borderId="0" xfId="0" applyNumberFormat="1" applyFont="1" applyBorder="1"/>
    <xf numFmtId="165" fontId="0" fillId="0" borderId="0" xfId="0" applyNumberFormat="1"/>
    <xf numFmtId="165" fontId="5" fillId="0" borderId="10" xfId="0" applyNumberFormat="1" applyFont="1" applyBorder="1" applyAlignment="1">
      <alignment horizontal="center" vertical="top" wrapText="1"/>
    </xf>
    <xf numFmtId="165" fontId="5" fillId="0" borderId="11" xfId="0" applyNumberFormat="1" applyFont="1" applyBorder="1" applyAlignment="1">
      <alignment horizontal="center"/>
    </xf>
    <xf numFmtId="0" fontId="0" fillId="0" borderId="7" xfId="0" applyFill="1" applyBorder="1"/>
    <xf numFmtId="0" fontId="0" fillId="0" borderId="0" xfId="0" applyFill="1"/>
    <xf numFmtId="0" fontId="0" fillId="0" borderId="3" xfId="0" applyFill="1" applyBorder="1"/>
    <xf numFmtId="0" fontId="0" fillId="0" borderId="0" xfId="0" applyFill="1" applyBorder="1"/>
    <xf numFmtId="0" fontId="0" fillId="0" borderId="0" xfId="0" applyFill="1" applyBorder="1" applyAlignment="1"/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wrapText="1"/>
    </xf>
    <xf numFmtId="0" fontId="5" fillId="0" borderId="10" xfId="0" applyFont="1" applyFill="1" applyBorder="1" applyAlignment="1">
      <alignment horizontal="right"/>
    </xf>
    <xf numFmtId="165" fontId="7" fillId="0" borderId="10" xfId="0" applyNumberFormat="1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0" fontId="5" fillId="0" borderId="4" xfId="0" applyFont="1" applyFill="1" applyBorder="1" applyAlignment="1" applyProtection="1"/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165" fontId="4" fillId="10" borderId="10" xfId="0" applyNumberFormat="1" applyFont="1" applyFill="1" applyBorder="1" applyAlignment="1" applyProtection="1">
      <alignment horizontal="right" wrapText="1"/>
      <protection hidden="1"/>
    </xf>
    <xf numFmtId="0" fontId="0" fillId="0" borderId="13" xfId="0" applyFill="1" applyBorder="1"/>
    <xf numFmtId="0" fontId="4" fillId="0" borderId="1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165" fontId="4" fillId="0" borderId="10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164" fontId="0" fillId="0" borderId="2" xfId="0" applyNumberFormat="1" applyFill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4" fillId="10" borderId="12" xfId="0" applyNumberFormat="1" applyFont="1" applyFill="1" applyBorder="1" applyAlignment="1" applyProtection="1">
      <alignment horizontal="right" wrapText="1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165" fontId="5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Protection="1"/>
    <xf numFmtId="165" fontId="4" fillId="0" borderId="0" xfId="0" applyNumberFormat="1" applyFont="1" applyFill="1" applyBorder="1" applyProtection="1"/>
    <xf numFmtId="0" fontId="4" fillId="0" borderId="0" xfId="0" applyFont="1" applyFill="1" applyBorder="1" applyProtection="1">
      <protection hidden="1"/>
    </xf>
    <xf numFmtId="164" fontId="4" fillId="0" borderId="10" xfId="0" applyNumberFormat="1" applyFont="1" applyFill="1" applyBorder="1" applyAlignment="1" applyProtection="1">
      <alignment vertical="center"/>
      <protection hidden="1"/>
    </xf>
    <xf numFmtId="0" fontId="0" fillId="10" borderId="2" xfId="0" applyFill="1" applyBorder="1"/>
    <xf numFmtId="165" fontId="0" fillId="10" borderId="2" xfId="0" applyNumberFormat="1" applyFill="1" applyBorder="1"/>
    <xf numFmtId="165" fontId="0" fillId="10" borderId="5" xfId="0" applyNumberFormat="1" applyFill="1" applyBorder="1"/>
    <xf numFmtId="0" fontId="0" fillId="10" borderId="5" xfId="0" applyFill="1" applyBorder="1"/>
    <xf numFmtId="0" fontId="0" fillId="10" borderId="10" xfId="0" applyFill="1" applyBorder="1"/>
    <xf numFmtId="165" fontId="0" fillId="0" borderId="8" xfId="0" applyNumberFormat="1" applyFill="1" applyBorder="1" applyAlignment="1">
      <alignment horizontal="center"/>
    </xf>
    <xf numFmtId="165" fontId="7" fillId="0" borderId="11" xfId="0" applyNumberFormat="1" applyFont="1" applyFill="1" applyBorder="1" applyAlignment="1">
      <alignment horizontal="center"/>
    </xf>
    <xf numFmtId="0" fontId="0" fillId="10" borderId="2" xfId="0" applyFill="1" applyBorder="1" applyProtection="1">
      <protection hidden="1"/>
    </xf>
    <xf numFmtId="165" fontId="0" fillId="10" borderId="2" xfId="0" applyNumberFormat="1" applyFill="1" applyBorder="1" applyProtection="1">
      <protection hidden="1"/>
    </xf>
    <xf numFmtId="0" fontId="0" fillId="10" borderId="1" xfId="0" applyFill="1" applyBorder="1" applyProtection="1">
      <protection hidden="1"/>
    </xf>
    <xf numFmtId="164" fontId="0" fillId="10" borderId="2" xfId="0" applyNumberFormat="1" applyFill="1" applyBorder="1" applyProtection="1">
      <protection hidden="1"/>
    </xf>
    <xf numFmtId="0" fontId="4" fillId="10" borderId="2" xfId="0" applyFont="1" applyFill="1" applyBorder="1" applyProtection="1">
      <protection hidden="1"/>
    </xf>
    <xf numFmtId="165" fontId="4" fillId="10" borderId="2" xfId="0" applyNumberFormat="1" applyFont="1" applyFill="1" applyBorder="1" applyProtection="1">
      <protection hidden="1"/>
    </xf>
    <xf numFmtId="0" fontId="4" fillId="10" borderId="1" xfId="0" applyFont="1" applyFill="1" applyBorder="1" applyProtection="1">
      <protection hidden="1"/>
    </xf>
    <xf numFmtId="164" fontId="4" fillId="10" borderId="2" xfId="0" applyNumberFormat="1" applyFont="1" applyFill="1" applyBorder="1" applyProtection="1">
      <protection hidden="1"/>
    </xf>
    <xf numFmtId="0" fontId="4" fillId="10" borderId="4" xfId="0" applyFont="1" applyFill="1" applyBorder="1" applyProtection="1">
      <protection hidden="1"/>
    </xf>
    <xf numFmtId="165" fontId="0" fillId="10" borderId="2" xfId="0" applyNumberFormat="1" applyFill="1" applyBorder="1" applyAlignment="1">
      <alignment horizontal="center"/>
    </xf>
    <xf numFmtId="0" fontId="0" fillId="10" borderId="6" xfId="0" applyFill="1" applyBorder="1" applyProtection="1"/>
    <xf numFmtId="165" fontId="0" fillId="10" borderId="6" xfId="0" applyNumberFormat="1" applyFill="1" applyBorder="1" applyProtection="1"/>
    <xf numFmtId="165" fontId="7" fillId="10" borderId="10" xfId="0" applyNumberFormat="1" applyFont="1" applyFill="1" applyBorder="1" applyAlignment="1">
      <alignment horizontal="center"/>
    </xf>
    <xf numFmtId="0" fontId="0" fillId="10" borderId="2" xfId="0" applyFill="1" applyBorder="1" applyProtection="1"/>
    <xf numFmtId="165" fontId="0" fillId="10" borderId="2" xfId="0" applyNumberFormat="1" applyFill="1" applyBorder="1" applyProtection="1"/>
    <xf numFmtId="165" fontId="7" fillId="10" borderId="2" xfId="0" applyNumberFormat="1" applyFont="1" applyFill="1" applyBorder="1" applyAlignment="1">
      <alignment horizontal="center"/>
    </xf>
    <xf numFmtId="165" fontId="0" fillId="10" borderId="5" xfId="0" applyNumberFormat="1" applyFill="1" applyBorder="1" applyProtection="1"/>
    <xf numFmtId="165" fontId="3" fillId="10" borderId="15" xfId="0" applyNumberFormat="1" applyFont="1" applyFill="1" applyBorder="1"/>
    <xf numFmtId="0" fontId="7" fillId="10" borderId="9" xfId="0" applyFont="1" applyFill="1" applyBorder="1" applyProtection="1"/>
    <xf numFmtId="0" fontId="0" fillId="10" borderId="0" xfId="0" applyFill="1" applyBorder="1" applyProtection="1"/>
    <xf numFmtId="0" fontId="0" fillId="10" borderId="13" xfId="0" applyFill="1" applyBorder="1" applyProtection="1"/>
    <xf numFmtId="165" fontId="0" fillId="10" borderId="1" xfId="0" applyNumberFormat="1" applyFill="1" applyBorder="1" applyProtection="1"/>
    <xf numFmtId="0" fontId="0" fillId="10" borderId="5" xfId="0" applyFill="1" applyBorder="1" applyProtection="1"/>
    <xf numFmtId="0" fontId="0" fillId="10" borderId="6" xfId="0" applyFill="1" applyBorder="1" applyProtection="1">
      <protection hidden="1"/>
    </xf>
    <xf numFmtId="165" fontId="0" fillId="10" borderId="6" xfId="0" applyNumberFormat="1" applyFill="1" applyBorder="1" applyProtection="1">
      <protection hidden="1"/>
    </xf>
    <xf numFmtId="0" fontId="0" fillId="10" borderId="2" xfId="0" applyFill="1" applyBorder="1" applyAlignment="1" applyProtection="1">
      <alignment horizontal="right"/>
      <protection hidden="1"/>
    </xf>
    <xf numFmtId="14" fontId="0" fillId="0" borderId="6" xfId="0" applyNumberFormat="1" applyBorder="1" applyAlignment="1" applyProtection="1">
      <alignment horizontal="center" vertical="center"/>
      <protection locked="0"/>
    </xf>
    <xf numFmtId="0" fontId="0" fillId="10" borderId="5" xfId="0" applyFill="1" applyBorder="1" applyProtection="1">
      <protection hidden="1"/>
    </xf>
    <xf numFmtId="0" fontId="7" fillId="10" borderId="2" xfId="0" applyFont="1" applyFill="1" applyBorder="1" applyAlignment="1" applyProtection="1">
      <alignment horizontal="right" vertical="top" wrapText="1"/>
      <protection hidden="1"/>
    </xf>
    <xf numFmtId="0" fontId="4" fillId="0" borderId="2" xfId="0" applyFont="1" applyBorder="1" applyAlignment="1" applyProtection="1">
      <alignment shrinkToFit="1"/>
    </xf>
    <xf numFmtId="0" fontId="4" fillId="4" borderId="1" xfId="0" applyFont="1" applyFill="1" applyBorder="1" applyAlignment="1" applyProtection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wrapText="1"/>
      <protection locked="0"/>
    </xf>
    <xf numFmtId="0" fontId="4" fillId="0" borderId="8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4" fillId="0" borderId="11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14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2" xfId="0" applyFont="1" applyFill="1" applyBorder="1" applyAlignment="1" applyProtection="1">
      <alignment horizontal="left" vertical="top" wrapText="1"/>
      <protection locked="0"/>
    </xf>
    <xf numFmtId="0" fontId="4" fillId="7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right" wrapText="1"/>
      <protection locked="0"/>
    </xf>
    <xf numFmtId="0" fontId="5" fillId="0" borderId="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8" fillId="0" borderId="5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/>
    <xf numFmtId="0" fontId="5" fillId="0" borderId="10" xfId="0" applyFont="1" applyBorder="1" applyAlignment="1"/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4" fillId="0" borderId="3" xfId="0" applyFont="1" applyBorder="1" applyAlignment="1" applyProtection="1">
      <alignment horizontal="right" wrapText="1"/>
      <protection locked="0"/>
    </xf>
    <xf numFmtId="0" fontId="4" fillId="0" borderId="12" xfId="0" applyFont="1" applyBorder="1" applyAlignment="1" applyProtection="1">
      <alignment horizontal="right" wrapText="1"/>
      <protection locked="0"/>
    </xf>
    <xf numFmtId="0" fontId="4" fillId="0" borderId="15" xfId="0" applyFon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64" fontId="7" fillId="10" borderId="2" xfId="0" applyNumberFormat="1" applyFont="1" applyFill="1" applyBorder="1" applyAlignment="1" applyProtection="1">
      <alignment horizontal="center" vertical="center"/>
      <protection hidden="1"/>
    </xf>
    <xf numFmtId="164" fontId="0" fillId="10" borderId="2" xfId="0" applyNumberFormat="1" applyFill="1" applyBorder="1" applyAlignment="1" applyProtection="1">
      <alignment horizontal="center" vertical="center"/>
      <protection hidden="1"/>
    </xf>
    <xf numFmtId="0" fontId="0" fillId="10" borderId="2" xfId="0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0" borderId="8" xfId="0" applyFont="1" applyBorder="1" applyAlignment="1">
      <alignment vertical="top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wrapText="1"/>
    </xf>
    <xf numFmtId="0" fontId="4" fillId="0" borderId="10" xfId="0" applyFont="1" applyBorder="1" applyAlignment="1" applyProtection="1">
      <alignment horizontal="left" wrapText="1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7" fillId="0" borderId="10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0" fontId="3" fillId="0" borderId="10" xfId="0" applyFont="1" applyBorder="1"/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4" fillId="10" borderId="4" xfId="0" applyFont="1" applyFill="1" applyBorder="1" applyAlignment="1" applyProtection="1">
      <alignment horizontal="center"/>
      <protection hidden="1"/>
    </xf>
    <xf numFmtId="0" fontId="4" fillId="10" borderId="10" xfId="0" applyFont="1" applyFill="1" applyBorder="1" applyAlignment="1" applyProtection="1">
      <alignment horizontal="center"/>
      <protection hidden="1"/>
    </xf>
    <xf numFmtId="0" fontId="4" fillId="7" borderId="7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4" fillId="7" borderId="11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5" fillId="0" borderId="10" xfId="0" applyFont="1" applyFill="1" applyBorder="1" applyAlignment="1"/>
    <xf numFmtId="0" fontId="5" fillId="0" borderId="4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top" shrinkToFit="1"/>
    </xf>
    <xf numFmtId="0" fontId="5" fillId="0" borderId="8" xfId="0" applyFont="1" applyBorder="1" applyAlignment="1">
      <alignment horizontal="left" vertical="top" shrinkToFit="1"/>
    </xf>
    <xf numFmtId="0" fontId="5" fillId="0" borderId="14" xfId="0" applyFont="1" applyBorder="1" applyAlignment="1">
      <alignment horizontal="left" vertical="top" shrinkToFit="1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</xf>
    <xf numFmtId="0" fontId="4" fillId="0" borderId="10" xfId="0" applyFont="1" applyFill="1" applyBorder="1" applyAlignment="1" applyProtection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right" wrapText="1"/>
      <protection locked="0"/>
    </xf>
    <xf numFmtId="0" fontId="5" fillId="0" borderId="12" xfId="0" applyFont="1" applyBorder="1" applyAlignment="1" applyProtection="1">
      <alignment horizontal="right" wrapText="1"/>
      <protection locked="0"/>
    </xf>
    <xf numFmtId="0" fontId="5" fillId="0" borderId="4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 vertical="center"/>
    </xf>
    <xf numFmtId="0" fontId="5" fillId="0" borderId="4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0" fontId="4" fillId="0" borderId="2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center" wrapText="1"/>
    </xf>
    <xf numFmtId="0" fontId="8" fillId="0" borderId="3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164" fontId="0" fillId="10" borderId="5" xfId="0" applyNumberFormat="1" applyFill="1" applyBorder="1" applyAlignment="1" applyProtection="1">
      <alignment horizontal="center" vertical="center"/>
      <protection hidden="1"/>
    </xf>
    <xf numFmtId="0" fontId="0" fillId="10" borderId="5" xfId="0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right" wrapText="1"/>
      <protection locked="0"/>
    </xf>
    <xf numFmtId="0" fontId="8" fillId="0" borderId="10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/>
    </xf>
    <xf numFmtId="0" fontId="4" fillId="0" borderId="4" xfId="0" applyFont="1" applyFill="1" applyBorder="1" applyAlignment="1" applyProtection="1">
      <alignment horizontal="left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EEEE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Sheet2!$L$2" lockText="1" noThreeD="1"/>
</file>

<file path=xl/ctrlProps/ctrlProp12.xml><?xml version="1.0" encoding="utf-8"?>
<formControlPr xmlns="http://schemas.microsoft.com/office/spreadsheetml/2009/9/main" objectType="CheckBox" fmlaLink="Sheet2!$H$10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Sheet2!$H$9" lockText="1" noThreeD="1"/>
</file>

<file path=xl/ctrlProps/ctrlProp3.xml><?xml version="1.0" encoding="utf-8"?>
<formControlPr xmlns="http://schemas.microsoft.com/office/spreadsheetml/2009/9/main" objectType="CheckBox" fmlaLink="Sheet2!$H$1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</xdr:row>
          <xdr:rowOff>95250</xdr:rowOff>
        </xdr:from>
        <xdr:to>
          <xdr:col>11</xdr:col>
          <xdr:colOff>123825</xdr:colOff>
          <xdr:row>6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8</xdr:row>
          <xdr:rowOff>285750</xdr:rowOff>
        </xdr:from>
        <xdr:to>
          <xdr:col>4</xdr:col>
          <xdr:colOff>0</xdr:colOff>
          <xdr:row>10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90</xdr:row>
          <xdr:rowOff>152400</xdr:rowOff>
        </xdr:from>
        <xdr:to>
          <xdr:col>4</xdr:col>
          <xdr:colOff>9525</xdr:colOff>
          <xdr:row>92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152400</xdr:rowOff>
        </xdr:from>
        <xdr:to>
          <xdr:col>2</xdr:col>
          <xdr:colOff>609600</xdr:colOff>
          <xdr:row>93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FILL INSULIN SYRINGES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92</xdr:row>
          <xdr:rowOff>123825</xdr:rowOff>
        </xdr:from>
        <xdr:to>
          <xdr:col>2</xdr:col>
          <xdr:colOff>257175</xdr:colOff>
          <xdr:row>94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EVAL APC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91</xdr:row>
          <xdr:rowOff>133350</xdr:rowOff>
        </xdr:from>
        <xdr:to>
          <xdr:col>4</xdr:col>
          <xdr:colOff>304800</xdr:colOff>
          <xdr:row>93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MONITOR SKIN COND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92</xdr:row>
          <xdr:rowOff>142875</xdr:rowOff>
        </xdr:from>
        <xdr:to>
          <xdr:col>3</xdr:col>
          <xdr:colOff>781050</xdr:colOff>
          <xdr:row>94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TRAIN APC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93</xdr:row>
          <xdr:rowOff>133350</xdr:rowOff>
        </xdr:from>
        <xdr:to>
          <xdr:col>2</xdr:col>
          <xdr:colOff>485775</xdr:colOff>
          <xdr:row>95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OTHER (SEE BELOW)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93</xdr:row>
          <xdr:rowOff>114300</xdr:rowOff>
        </xdr:from>
        <xdr:to>
          <xdr:col>5</xdr:col>
          <xdr:colOff>161925</xdr:colOff>
          <xdr:row>95</xdr:row>
          <xdr:rowOff>47625</xdr:rowOff>
        </xdr:to>
        <xdr:sp macro="" textlink="">
          <xdr:nvSpPr>
            <xdr:cNvPr id="1068" name="Check Box 44" descr=" GENERAL HEALTH EVAL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GENERAL HEALTH EVALUATION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91</xdr:row>
          <xdr:rowOff>161925</xdr:rowOff>
        </xdr:from>
        <xdr:to>
          <xdr:col>7</xdr:col>
          <xdr:colOff>190500</xdr:colOff>
          <xdr:row>93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MED SETUP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30</xdr:row>
          <xdr:rowOff>133350</xdr:rowOff>
        </xdr:from>
        <xdr:to>
          <xdr:col>4</xdr:col>
          <xdr:colOff>0</xdr:colOff>
          <xdr:row>32</xdr:row>
          <xdr:rowOff>19050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66</xdr:row>
          <xdr:rowOff>133350</xdr:rowOff>
        </xdr:from>
        <xdr:to>
          <xdr:col>4</xdr:col>
          <xdr:colOff>0</xdr:colOff>
          <xdr:row>68</xdr:row>
          <xdr:rowOff>19050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123825</xdr:rowOff>
        </xdr:from>
        <xdr:to>
          <xdr:col>4</xdr:col>
          <xdr:colOff>200025</xdr:colOff>
          <xdr:row>117</xdr:row>
          <xdr:rowOff>19050</xdr:rowOff>
        </xdr:to>
        <xdr:sp macro="" textlink="">
          <xdr:nvSpPr>
            <xdr:cNvPr id="16704" name="Check Box 13632" hidden="1">
              <a:extLst>
                <a:ext uri="{63B3BB69-23CF-44E3-9099-C40C66FF867C}">
                  <a14:compatExt spid="_x0000_s16704"/>
                </a:ext>
                <a:ext uri="{FF2B5EF4-FFF2-40B4-BE49-F238E27FC236}">
                  <a16:creationId xmlns:a16="http://schemas.microsoft.com/office/drawing/2014/main" id="{00000000-0008-0000-0000-000040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PROVIDE RODENT CONTROL WITHIN HOME USING OTC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123825</xdr:rowOff>
        </xdr:from>
        <xdr:to>
          <xdr:col>4</xdr:col>
          <xdr:colOff>428625</xdr:colOff>
          <xdr:row>118</xdr:row>
          <xdr:rowOff>28575</xdr:rowOff>
        </xdr:to>
        <xdr:sp macro="" textlink="">
          <xdr:nvSpPr>
            <xdr:cNvPr id="16705" name="Check Box 13633" hidden="1">
              <a:extLst>
                <a:ext uri="{63B3BB69-23CF-44E3-9099-C40C66FF867C}">
                  <a14:compatExt spid="_x0000_s16705"/>
                </a:ext>
                <a:ext uri="{FF2B5EF4-FFF2-40B4-BE49-F238E27FC236}">
                  <a16:creationId xmlns:a16="http://schemas.microsoft.com/office/drawing/2014/main" id="{00000000-0008-0000-0000-000041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SPRAY FOR INSECTS WITHIN HOME USING OTC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114</xdr:row>
          <xdr:rowOff>133350</xdr:rowOff>
        </xdr:from>
        <xdr:to>
          <xdr:col>7</xdr:col>
          <xdr:colOff>209550</xdr:colOff>
          <xdr:row>116</xdr:row>
          <xdr:rowOff>19050</xdr:rowOff>
        </xdr:to>
        <xdr:sp macro="" textlink="">
          <xdr:nvSpPr>
            <xdr:cNvPr id="16706" name="Check Box 13634" hidden="1">
              <a:extLst>
                <a:ext uri="{63B3BB69-23CF-44E3-9099-C40C66FF867C}">
                  <a14:compatExt spid="_x0000_s16706"/>
                </a:ext>
                <a:ext uri="{FF2B5EF4-FFF2-40B4-BE49-F238E27FC236}">
                  <a16:creationId xmlns:a16="http://schemas.microsoft.com/office/drawing/2014/main" id="{00000000-0008-0000-0000-000042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AIR MATTRESSES/BEDDING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115</xdr:row>
          <xdr:rowOff>133350</xdr:rowOff>
        </xdr:from>
        <xdr:to>
          <xdr:col>8</xdr:col>
          <xdr:colOff>219075</xdr:colOff>
          <xdr:row>117</xdr:row>
          <xdr:rowOff>38100</xdr:rowOff>
        </xdr:to>
        <xdr:sp macro="" textlink="">
          <xdr:nvSpPr>
            <xdr:cNvPr id="16708" name="Check Box 13636" hidden="1">
              <a:extLst>
                <a:ext uri="{63B3BB69-23CF-44E3-9099-C40C66FF867C}">
                  <a14:compatExt spid="_x0000_s16708"/>
                </a:ext>
                <a:ext uri="{FF2B5EF4-FFF2-40B4-BE49-F238E27FC236}">
                  <a16:creationId xmlns:a16="http://schemas.microsoft.com/office/drawing/2014/main" id="{00000000-0008-0000-0000-000044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WASH WALLS AND WOODWORK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114300</xdr:rowOff>
        </xdr:from>
        <xdr:to>
          <xdr:col>3</xdr:col>
          <xdr:colOff>171450</xdr:colOff>
          <xdr:row>116</xdr:row>
          <xdr:rowOff>28575</xdr:rowOff>
        </xdr:to>
        <xdr:sp macro="" textlink="">
          <xdr:nvSpPr>
            <xdr:cNvPr id="16709" name="Check Box 13637" hidden="1">
              <a:extLst>
                <a:ext uri="{63B3BB69-23CF-44E3-9099-C40C66FF867C}">
                  <a14:compatExt spid="_x0000_s16709"/>
                </a:ext>
                <a:ext uri="{FF2B5EF4-FFF2-40B4-BE49-F238E27FC236}">
                  <a16:creationId xmlns:a16="http://schemas.microsoft.com/office/drawing/2014/main" id="{00000000-0008-0000-0000-00004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CLEAN CLOSETS/BASEMENT &amp; ATTICS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116</xdr:row>
          <xdr:rowOff>142875</xdr:rowOff>
        </xdr:from>
        <xdr:to>
          <xdr:col>6</xdr:col>
          <xdr:colOff>66675</xdr:colOff>
          <xdr:row>118</xdr:row>
          <xdr:rowOff>28575</xdr:rowOff>
        </xdr:to>
        <xdr:sp macro="" textlink="">
          <xdr:nvSpPr>
            <xdr:cNvPr id="16710" name="Check Box 13638" hidden="1">
              <a:extLst>
                <a:ext uri="{63B3BB69-23CF-44E3-9099-C40C66FF867C}">
                  <a14:compatExt spid="_x0000_s16710"/>
                </a:ext>
                <a:ext uri="{FF2B5EF4-FFF2-40B4-BE49-F238E27FC236}">
                  <a16:creationId xmlns:a16="http://schemas.microsoft.com/office/drawing/2014/main" id="{00000000-0008-0000-0000-00004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SHAMPOO RUGS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635681</xdr:colOff>
      <xdr:row>4</xdr:row>
      <xdr:rowOff>27214</xdr:rowOff>
    </xdr:to>
    <xdr:pic>
      <xdr:nvPicPr>
        <xdr:cNvPr id="16734" name="Picture 4">
          <a:extLst>
            <a:ext uri="{FF2B5EF4-FFF2-40B4-BE49-F238E27FC236}">
              <a16:creationId xmlns:a16="http://schemas.microsoft.com/office/drawing/2014/main" id="{00000000-0008-0000-0000-00005E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9343" cy="745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92</xdr:row>
          <xdr:rowOff>142875</xdr:rowOff>
        </xdr:from>
        <xdr:to>
          <xdr:col>7</xdr:col>
          <xdr:colOff>314325</xdr:colOff>
          <xdr:row>94</xdr:row>
          <xdr:rowOff>28575</xdr:rowOff>
        </xdr:to>
        <xdr:sp macro="" textlink="">
          <xdr:nvSpPr>
            <xdr:cNvPr id="16725" name="Check Box 13653" descr="Nailcare" hidden="1">
              <a:extLst>
                <a:ext uri="{63B3BB69-23CF-44E3-9099-C40C66FF867C}">
                  <a14:compatExt spid="_x0000_s16725"/>
                </a:ext>
                <a:ext uri="{FF2B5EF4-FFF2-40B4-BE49-F238E27FC236}">
                  <a16:creationId xmlns:a16="http://schemas.microsoft.com/office/drawing/2014/main" id="{00000000-0008-0000-0000-00005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NAIL CARE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29"/>
  <sheetViews>
    <sheetView showGridLines="0" showZeros="0" tabSelected="1" showRuler="0" zoomScaleNormal="100" workbookViewId="0">
      <pane ySplit="9" topLeftCell="A95" activePane="bottomLeft" state="frozen"/>
      <selection pane="bottomLeft" activeCell="A128" sqref="A128:E128"/>
    </sheetView>
  </sheetViews>
  <sheetFormatPr defaultRowHeight="12.75" x14ac:dyDescent="0.2"/>
  <cols>
    <col min="1" max="1" width="0.7109375" customWidth="1"/>
    <col min="2" max="2" width="10.85546875" customWidth="1"/>
    <col min="3" max="3" width="12.5703125" customWidth="1"/>
    <col min="4" max="4" width="14.85546875" customWidth="1"/>
    <col min="5" max="5" width="9.28515625" customWidth="1"/>
    <col min="6" max="6" width="10.42578125" customWidth="1"/>
    <col min="7" max="7" width="2" customWidth="1"/>
    <col min="8" max="8" width="6" customWidth="1"/>
    <col min="9" max="9" width="8" style="50" customWidth="1"/>
    <col min="10" max="10" width="8.140625" customWidth="1"/>
    <col min="11" max="11" width="10.7109375" customWidth="1"/>
    <col min="12" max="12" width="8.7109375" customWidth="1"/>
    <col min="13" max="13" width="8.7109375" style="50" customWidth="1"/>
    <col min="14" max="14" width="9" customWidth="1"/>
    <col min="15" max="15" width="9.7109375" customWidth="1"/>
    <col min="16" max="16" width="9.28515625" customWidth="1"/>
  </cols>
  <sheetData>
    <row r="1" spans="1:21" x14ac:dyDescent="0.2">
      <c r="A1" s="292"/>
      <c r="B1" s="292"/>
      <c r="C1" s="293" t="s">
        <v>94</v>
      </c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38"/>
      <c r="Q1" s="9"/>
      <c r="R1" s="5"/>
      <c r="S1" s="5"/>
      <c r="T1" s="5"/>
      <c r="U1" s="5"/>
    </row>
    <row r="2" spans="1:21" x14ac:dyDescent="0.2">
      <c r="A2" s="292"/>
      <c r="B2" s="292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15"/>
      <c r="Q2" s="22"/>
      <c r="R2" s="22"/>
      <c r="S2" s="3"/>
      <c r="T2" s="3"/>
      <c r="U2" s="3"/>
    </row>
    <row r="3" spans="1:21" ht="14.1" customHeight="1" x14ac:dyDescent="0.25">
      <c r="A3" s="292"/>
      <c r="B3" s="292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39"/>
      <c r="Q3" s="22"/>
      <c r="R3" s="22"/>
      <c r="S3" s="3"/>
      <c r="T3" s="3"/>
      <c r="U3" s="3"/>
    </row>
    <row r="4" spans="1:21" ht="17.649999999999999" customHeight="1" x14ac:dyDescent="0.2">
      <c r="A4" s="292"/>
      <c r="B4" s="292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2"/>
      <c r="Q4" s="22"/>
      <c r="R4" s="22"/>
      <c r="S4" s="3"/>
      <c r="T4" s="3"/>
      <c r="U4" s="3"/>
    </row>
    <row r="5" spans="1:21" ht="11.1" customHeight="1" x14ac:dyDescent="0.2">
      <c r="A5" s="193" t="s">
        <v>43</v>
      </c>
      <c r="B5" s="194"/>
      <c r="C5" s="194"/>
      <c r="D5" s="194"/>
      <c r="E5" s="194"/>
      <c r="F5" s="195"/>
      <c r="G5" s="193" t="s">
        <v>0</v>
      </c>
      <c r="H5" s="194"/>
      <c r="I5" s="194"/>
      <c r="J5" s="195"/>
      <c r="K5" s="193" t="s">
        <v>1</v>
      </c>
      <c r="L5" s="194"/>
      <c r="M5" s="194"/>
      <c r="N5" s="194"/>
      <c r="O5" s="195"/>
      <c r="P5" s="22"/>
      <c r="Q5" s="22"/>
      <c r="R5" s="22"/>
      <c r="S5" s="3"/>
      <c r="T5" s="3"/>
      <c r="U5" s="3"/>
    </row>
    <row r="6" spans="1:21" ht="13.5" customHeight="1" x14ac:dyDescent="0.2">
      <c r="A6" s="238"/>
      <c r="B6" s="198"/>
      <c r="C6" s="198"/>
      <c r="D6" s="198"/>
      <c r="E6" s="198"/>
      <c r="F6" s="199"/>
      <c r="G6" s="245"/>
      <c r="H6" s="246"/>
      <c r="I6" s="246"/>
      <c r="J6" s="247"/>
      <c r="K6" s="231"/>
      <c r="L6" s="232"/>
      <c r="M6" s="232"/>
      <c r="N6" s="232"/>
      <c r="O6" s="233"/>
      <c r="P6" s="22"/>
      <c r="Q6" s="22"/>
      <c r="R6" s="22"/>
      <c r="S6" s="3"/>
      <c r="T6" s="3"/>
      <c r="U6" s="3"/>
    </row>
    <row r="7" spans="1:21" ht="11.1" customHeight="1" x14ac:dyDescent="0.2">
      <c r="A7" s="228" t="s">
        <v>64</v>
      </c>
      <c r="B7" s="229"/>
      <c r="C7" s="229"/>
      <c r="D7" s="229"/>
      <c r="E7" s="229"/>
      <c r="F7" s="229"/>
      <c r="G7" s="229"/>
      <c r="H7" s="229"/>
      <c r="I7" s="229"/>
      <c r="J7" s="230"/>
      <c r="K7" s="228" t="s">
        <v>65</v>
      </c>
      <c r="L7" s="229"/>
      <c r="M7" s="229"/>
      <c r="N7" s="229"/>
      <c r="O7" s="230"/>
      <c r="P7" s="22"/>
      <c r="Q7" s="22"/>
      <c r="R7" s="22"/>
      <c r="S7" s="3"/>
      <c r="T7" s="3"/>
      <c r="U7" s="3"/>
    </row>
    <row r="8" spans="1:21" ht="13.5" customHeight="1" x14ac:dyDescent="0.2">
      <c r="A8" s="238"/>
      <c r="B8" s="239"/>
      <c r="C8" s="239"/>
      <c r="D8" s="239"/>
      <c r="E8" s="239"/>
      <c r="F8" s="239"/>
      <c r="G8" s="239"/>
      <c r="H8" s="239"/>
      <c r="I8" s="239"/>
      <c r="J8" s="240"/>
      <c r="K8" s="252"/>
      <c r="L8" s="253"/>
      <c r="M8" s="253"/>
      <c r="N8" s="253"/>
      <c r="O8" s="254"/>
      <c r="P8" s="22"/>
      <c r="Q8" s="22"/>
      <c r="R8" s="22"/>
      <c r="S8" s="20"/>
      <c r="T8" s="20"/>
      <c r="U8" s="20"/>
    </row>
    <row r="9" spans="1:21" ht="24" customHeight="1" x14ac:dyDescent="0.2">
      <c r="A9" s="40"/>
      <c r="B9" s="251" t="s">
        <v>2</v>
      </c>
      <c r="C9" s="256"/>
      <c r="D9" s="79" t="s">
        <v>58</v>
      </c>
      <c r="E9" s="236" t="s">
        <v>3</v>
      </c>
      <c r="F9" s="237"/>
      <c r="G9" s="248" t="s">
        <v>105</v>
      </c>
      <c r="H9" s="249"/>
      <c r="I9" s="51" t="s">
        <v>98</v>
      </c>
      <c r="J9" s="78" t="s">
        <v>106</v>
      </c>
      <c r="K9" s="12" t="s">
        <v>100</v>
      </c>
      <c r="L9" s="12" t="s">
        <v>107</v>
      </c>
      <c r="M9" s="47" t="s">
        <v>99</v>
      </c>
      <c r="N9" s="12" t="s">
        <v>60</v>
      </c>
      <c r="O9" s="12" t="s">
        <v>61</v>
      </c>
    </row>
    <row r="10" spans="1:21" ht="13.5" customHeight="1" x14ac:dyDescent="0.2">
      <c r="A10" s="250" t="s">
        <v>4</v>
      </c>
      <c r="B10" s="251"/>
      <c r="C10" s="251"/>
      <c r="D10" s="251"/>
      <c r="E10" s="170" t="s">
        <v>95</v>
      </c>
      <c r="F10" s="170"/>
      <c r="G10" s="170"/>
      <c r="H10" s="170"/>
      <c r="I10" s="170"/>
      <c r="J10" s="170"/>
      <c r="K10" s="170"/>
      <c r="L10" s="170"/>
      <c r="M10" s="170"/>
      <c r="N10" s="170"/>
      <c r="O10" s="255"/>
    </row>
    <row r="11" spans="1:21" x14ac:dyDescent="0.2">
      <c r="A11" s="4"/>
      <c r="B11" s="149" t="s">
        <v>70</v>
      </c>
      <c r="C11" s="150"/>
      <c r="D11" s="23" t="s">
        <v>16</v>
      </c>
      <c r="E11" s="234" t="s">
        <v>10</v>
      </c>
      <c r="F11" s="235"/>
      <c r="G11" s="141"/>
      <c r="H11" s="142"/>
      <c r="I11" s="66" t="str">
        <f>IF(J11="","",(M11/J11))</f>
        <v/>
      </c>
      <c r="J11" s="13"/>
      <c r="K11" s="120" t="str">
        <f>IF(J11=1,"5",IF(J11=2,"10",IF(J11=3,"15",IF(J11=4,"19",IF(J11=5,"23",IF(J11=6,"27",IF(J11=7,"31",IF(J11="",""))))))))</f>
        <v/>
      </c>
      <c r="L11" s="95">
        <f>G11*J11</f>
        <v>0</v>
      </c>
      <c r="M11" s="96">
        <f>L11/15</f>
        <v>0</v>
      </c>
      <c r="N11" s="95" t="str">
        <f>IF(I11="","",ROUNDUP(I11*K11,0))</f>
        <v/>
      </c>
      <c r="O11" s="95"/>
    </row>
    <row r="12" spans="1:21" x14ac:dyDescent="0.2">
      <c r="A12" s="153" t="s">
        <v>71</v>
      </c>
      <c r="B12" s="154"/>
      <c r="C12" s="155"/>
      <c r="D12" s="134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6"/>
    </row>
    <row r="13" spans="1:21" x14ac:dyDescent="0.2">
      <c r="A13" s="156"/>
      <c r="B13" s="157"/>
      <c r="C13" s="158"/>
      <c r="D13" s="137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9"/>
    </row>
    <row r="14" spans="1:21" x14ac:dyDescent="0.2">
      <c r="A14" s="4"/>
      <c r="B14" s="149" t="s">
        <v>72</v>
      </c>
      <c r="C14" s="150"/>
      <c r="D14" s="1" t="s">
        <v>5</v>
      </c>
      <c r="E14" s="200" t="s">
        <v>10</v>
      </c>
      <c r="F14" s="201"/>
      <c r="G14" s="141"/>
      <c r="H14" s="142"/>
      <c r="I14" s="66" t="str">
        <f>IF(J14="","",M14/J14)</f>
        <v/>
      </c>
      <c r="J14" s="13"/>
      <c r="K14" s="120" t="str">
        <f>IF(J14=1,"5",IF(J14=2,"10",IF(J14=3,"15",IF(J14=4,"19",IF(J14=5,"23",IF(J14=6,"27",IF(J14=7,"31",IF(J14="",""))))))))</f>
        <v/>
      </c>
      <c r="L14" s="95">
        <f>G14*J14</f>
        <v>0</v>
      </c>
      <c r="M14" s="96">
        <f>L14/15</f>
        <v>0</v>
      </c>
      <c r="N14" s="95" t="str">
        <f>IF(I14="","",ROUNDUP(I14*K14,0))</f>
        <v/>
      </c>
      <c r="O14" s="95"/>
    </row>
    <row r="15" spans="1:21" x14ac:dyDescent="0.2">
      <c r="A15" s="153" t="s">
        <v>71</v>
      </c>
      <c r="B15" s="154"/>
      <c r="C15" s="155"/>
      <c r="D15" s="134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6"/>
    </row>
    <row r="16" spans="1:21" x14ac:dyDescent="0.2">
      <c r="A16" s="159"/>
      <c r="B16" s="157"/>
      <c r="C16" s="158"/>
      <c r="D16" s="137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9"/>
    </row>
    <row r="17" spans="1:16" ht="13.5" customHeight="1" x14ac:dyDescent="0.2">
      <c r="A17" s="4"/>
      <c r="B17" s="257" t="s">
        <v>102</v>
      </c>
      <c r="C17" s="258"/>
      <c r="D17" s="23" t="s">
        <v>6</v>
      </c>
      <c r="E17" s="234" t="s">
        <v>10</v>
      </c>
      <c r="F17" s="235"/>
      <c r="G17" s="141"/>
      <c r="H17" s="142"/>
      <c r="I17" s="66" t="str">
        <f>IF(J17="","",M17/J17)</f>
        <v/>
      </c>
      <c r="J17" s="13"/>
      <c r="K17" s="120" t="str">
        <f>IF(J17=1,"5",IF(J17=2,"10",IF(J17=3,"15",IF(J17=4,"19",IF(J17=5,"23",IF(J17=6,"27",IF(J17=7,"31",IF(J17="",""))))))))</f>
        <v/>
      </c>
      <c r="L17" s="95">
        <f>G17*J17</f>
        <v>0</v>
      </c>
      <c r="M17" s="96">
        <f>L17/15</f>
        <v>0</v>
      </c>
      <c r="N17" s="95" t="str">
        <f>IF(I17="","",ROUNDUP(I17*K17,0))</f>
        <v/>
      </c>
      <c r="O17" s="95"/>
    </row>
    <row r="18" spans="1:16" x14ac:dyDescent="0.2">
      <c r="A18" s="140" t="s">
        <v>71</v>
      </c>
      <c r="B18" s="140"/>
      <c r="C18" s="140"/>
      <c r="D18" s="12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30"/>
    </row>
    <row r="19" spans="1:16" x14ac:dyDescent="0.2">
      <c r="A19" s="140"/>
      <c r="B19" s="140"/>
      <c r="C19" s="140"/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3"/>
    </row>
    <row r="20" spans="1:16" ht="23.25" customHeight="1" x14ac:dyDescent="0.2">
      <c r="A20" s="4"/>
      <c r="B20" s="243" t="s">
        <v>101</v>
      </c>
      <c r="C20" s="244"/>
      <c r="D20" s="77" t="s">
        <v>7</v>
      </c>
      <c r="E20" s="200" t="s">
        <v>11</v>
      </c>
      <c r="F20" s="201"/>
      <c r="G20" s="141"/>
      <c r="H20" s="142"/>
      <c r="I20" s="66" t="str">
        <f>IF(J20="","",M20/J20)</f>
        <v/>
      </c>
      <c r="J20" s="13"/>
      <c r="K20" s="120" t="str">
        <f>IF(J20=1,"5",IF(J20=2,"10",IF(J20=3,"15",IF(J20=4,"19",IF(J20=5,"23",IF(J20=6,"27",IF(J20=7,"31",IF(J20="",""))))))))</f>
        <v/>
      </c>
      <c r="L20" s="95">
        <f>G20*J20</f>
        <v>0</v>
      </c>
      <c r="M20" s="96">
        <f>L20/15</f>
        <v>0</v>
      </c>
      <c r="N20" s="95" t="str">
        <f>IF(I20="","",ROUNDUP(I20*K20,0))</f>
        <v/>
      </c>
      <c r="O20" s="95"/>
    </row>
    <row r="21" spans="1:16" x14ac:dyDescent="0.2">
      <c r="A21" s="140" t="s">
        <v>71</v>
      </c>
      <c r="B21" s="140"/>
      <c r="C21" s="140"/>
      <c r="D21" s="134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6"/>
    </row>
    <row r="22" spans="1:16" x14ac:dyDescent="0.2">
      <c r="A22" s="289"/>
      <c r="B22" s="140"/>
      <c r="C22" s="140"/>
      <c r="D22" s="137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9"/>
    </row>
    <row r="23" spans="1:16" ht="24" customHeight="1" x14ac:dyDescent="0.2">
      <c r="A23" s="4"/>
      <c r="B23" s="226" t="s">
        <v>103</v>
      </c>
      <c r="C23" s="227"/>
      <c r="D23" s="1" t="s">
        <v>8</v>
      </c>
      <c r="E23" s="200" t="s">
        <v>11</v>
      </c>
      <c r="F23" s="201"/>
      <c r="G23" s="141"/>
      <c r="H23" s="142"/>
      <c r="I23" s="66" t="str">
        <f>IF(J23="","",M23/J23)</f>
        <v/>
      </c>
      <c r="J23" s="13"/>
      <c r="K23" s="120" t="str">
        <f>IF(J23=1,"5",IF(J23=2,"10",IF(J23=3,"15",IF(J23=4,"19",IF(J23=5,"23",IF(J23=6,"27",IF(J23=7,"31",IF(J23="",""))))))))</f>
        <v/>
      </c>
      <c r="L23" s="95">
        <f>G23*J23</f>
        <v>0</v>
      </c>
      <c r="M23" s="96">
        <f>L23/15</f>
        <v>0</v>
      </c>
      <c r="N23" s="95" t="str">
        <f>IF(I23="","",ROUNDUP(I23*K23,0))</f>
        <v/>
      </c>
      <c r="O23" s="95"/>
    </row>
    <row r="24" spans="1:16" x14ac:dyDescent="0.2">
      <c r="A24" s="219" t="s">
        <v>71</v>
      </c>
      <c r="B24" s="220"/>
      <c r="C24" s="221"/>
      <c r="D24" s="134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6"/>
    </row>
    <row r="25" spans="1:16" x14ac:dyDescent="0.2">
      <c r="A25" s="222"/>
      <c r="B25" s="223"/>
      <c r="C25" s="224"/>
      <c r="D25" s="137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9"/>
    </row>
    <row r="26" spans="1:16" x14ac:dyDescent="0.2">
      <c r="A26" s="4"/>
      <c r="B26" s="149" t="s">
        <v>73</v>
      </c>
      <c r="C26" s="150"/>
      <c r="D26" s="1" t="s">
        <v>7</v>
      </c>
      <c r="E26" s="200" t="s">
        <v>11</v>
      </c>
      <c r="F26" s="201"/>
      <c r="G26" s="141"/>
      <c r="H26" s="142"/>
      <c r="I26" s="66" t="str">
        <f>IF(J26="","",M26/J26)</f>
        <v/>
      </c>
      <c r="J26" s="13"/>
      <c r="K26" s="120" t="str">
        <f>IF(J26=1,"5",IF(J26=2,"10",IF(J26=3,"15",IF(J26=4,"19",IF(J26=5,"23",IF(J26=6,"27",IF(J26=7,"31",IF(J26="",""))))))))</f>
        <v/>
      </c>
      <c r="L26" s="95">
        <f>G26*J26</f>
        <v>0</v>
      </c>
      <c r="M26" s="96">
        <f>L26/15</f>
        <v>0</v>
      </c>
      <c r="N26" s="95" t="str">
        <f>IF(I26="","",ROUNDUP(I26*K26,0))</f>
        <v/>
      </c>
      <c r="O26" s="122"/>
    </row>
    <row r="27" spans="1:16" x14ac:dyDescent="0.2">
      <c r="A27" s="219" t="s">
        <v>71</v>
      </c>
      <c r="B27" s="220"/>
      <c r="C27" s="221"/>
      <c r="D27" s="134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6"/>
    </row>
    <row r="28" spans="1:16" x14ac:dyDescent="0.2">
      <c r="A28" s="222"/>
      <c r="B28" s="223"/>
      <c r="C28" s="224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9"/>
    </row>
    <row r="29" spans="1:16" s="54" customFormat="1" x14ac:dyDescent="0.2">
      <c r="A29" s="53"/>
      <c r="B29" s="177" t="s">
        <v>74</v>
      </c>
      <c r="C29" s="225"/>
      <c r="D29" s="234" t="s">
        <v>9</v>
      </c>
      <c r="E29" s="296"/>
      <c r="F29" s="296"/>
      <c r="G29" s="296"/>
      <c r="H29" s="296"/>
      <c r="I29" s="296"/>
      <c r="J29" s="235"/>
      <c r="K29" s="123"/>
      <c r="L29" s="95"/>
      <c r="M29" s="95"/>
      <c r="N29" s="122">
        <f>IF(Sheet2!L2=TRUE,SUM('HCBS-3a'!N33:N63),0)</f>
        <v>0</v>
      </c>
      <c r="O29" s="122"/>
    </row>
    <row r="30" spans="1:16" s="54" customFormat="1" ht="12.75" customHeight="1" x14ac:dyDescent="0.2">
      <c r="A30" s="53"/>
      <c r="B30" s="263" t="s">
        <v>108</v>
      </c>
      <c r="C30" s="286"/>
      <c r="D30" s="160"/>
      <c r="E30" s="161"/>
      <c r="F30" s="161"/>
      <c r="G30" s="161"/>
      <c r="H30" s="161"/>
      <c r="I30" s="161"/>
      <c r="J30" s="161"/>
      <c r="K30" s="161"/>
      <c r="L30" s="161"/>
      <c r="M30" s="161"/>
      <c r="N30" s="175">
        <f>SUM(N11,N14,N17,N20,N23,N26,N29)</f>
        <v>0</v>
      </c>
      <c r="O30" s="174" t="str">
        <f>IF(N30&gt;0,PRODUCT(N30*Sheet2!I9),"")</f>
        <v/>
      </c>
      <c r="P30" s="16"/>
    </row>
    <row r="31" spans="1:16" s="54" customFormat="1" ht="12.75" customHeight="1" x14ac:dyDescent="0.2">
      <c r="A31" s="55"/>
      <c r="B31" s="287"/>
      <c r="C31" s="288"/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75"/>
      <c r="O31" s="174"/>
    </row>
    <row r="32" spans="1:16" ht="14.1" customHeight="1" x14ac:dyDescent="0.2">
      <c r="A32" s="251" t="s">
        <v>75</v>
      </c>
      <c r="B32" s="251"/>
      <c r="C32" s="251"/>
      <c r="D32" s="251"/>
      <c r="E32" s="41" t="s">
        <v>96</v>
      </c>
      <c r="F32" s="44"/>
      <c r="G32" s="44"/>
      <c r="H32" s="44"/>
      <c r="I32" s="52"/>
      <c r="J32" s="44"/>
      <c r="K32" s="44"/>
      <c r="L32" s="42"/>
      <c r="M32" s="48"/>
      <c r="N32" s="42"/>
      <c r="O32" s="43"/>
    </row>
    <row r="33" spans="1:21" x14ac:dyDescent="0.2">
      <c r="A33" s="45"/>
      <c r="B33" s="170" t="s">
        <v>76</v>
      </c>
      <c r="C33" s="295"/>
      <c r="D33" s="1" t="s">
        <v>16</v>
      </c>
      <c r="E33" s="200" t="s">
        <v>23</v>
      </c>
      <c r="F33" s="201"/>
      <c r="G33" s="241"/>
      <c r="H33" s="242"/>
      <c r="I33" s="66" t="str">
        <f>IF(J33="","",M33/J33)</f>
        <v/>
      </c>
      <c r="J33" s="32"/>
      <c r="K33" s="120" t="str">
        <f>IF(J33=1,"5",IF(J33=2,"10",IF(J33=3,"15",IF(J33=4,"19",IF(J33=5,"23",IF(J33=6,"27",IF(J33=7,"31",IF(J33="",""))))))))</f>
        <v/>
      </c>
      <c r="L33" s="95">
        <f>G33*J33</f>
        <v>0</v>
      </c>
      <c r="M33" s="96">
        <f>L33/15</f>
        <v>0</v>
      </c>
      <c r="N33" s="95" t="str">
        <f>IF(I33="","",ROUNDUP(I33*K33,0))</f>
        <v/>
      </c>
      <c r="O33" s="118"/>
      <c r="P33" s="9"/>
      <c r="Q33" s="9"/>
      <c r="R33" s="5"/>
      <c r="S33" s="5"/>
      <c r="T33" s="5"/>
      <c r="U33" s="5"/>
    </row>
    <row r="34" spans="1:21" x14ac:dyDescent="0.2">
      <c r="A34" s="159" t="s">
        <v>71</v>
      </c>
      <c r="B34" s="154"/>
      <c r="C34" s="155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6"/>
      <c r="P34" s="9"/>
      <c r="Q34" s="9"/>
      <c r="R34" s="5"/>
      <c r="S34" s="5"/>
      <c r="T34" s="5"/>
      <c r="U34" s="5"/>
    </row>
    <row r="35" spans="1:21" x14ac:dyDescent="0.2">
      <c r="A35" s="159"/>
      <c r="B35" s="157"/>
      <c r="C35" s="158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9"/>
      <c r="P35" s="9"/>
      <c r="Q35" s="9"/>
      <c r="R35" s="5"/>
      <c r="S35" s="5"/>
      <c r="T35" s="5"/>
      <c r="U35" s="5"/>
    </row>
    <row r="36" spans="1:21" x14ac:dyDescent="0.2">
      <c r="A36" s="45"/>
      <c r="B36" s="149" t="s">
        <v>77</v>
      </c>
      <c r="C36" s="150"/>
      <c r="D36" s="1" t="s">
        <v>16</v>
      </c>
      <c r="E36" s="200" t="s">
        <v>23</v>
      </c>
      <c r="F36" s="201"/>
      <c r="G36" s="141"/>
      <c r="H36" s="142"/>
      <c r="I36" s="66" t="str">
        <f>IF(J36="","",M36/J36)</f>
        <v/>
      </c>
      <c r="J36" s="13"/>
      <c r="K36" s="120" t="str">
        <f>IF(J36=1,"5",IF(J36=2,"10",IF(J36=3,"15",IF(J36=4,"19",IF(J36=5,"23",IF(J36=6,"27",IF(J36=7,"31",IF(J36="",""))))))))</f>
        <v/>
      </c>
      <c r="L36" s="95">
        <f>G36*J36</f>
        <v>0</v>
      </c>
      <c r="M36" s="96">
        <f>L36/15</f>
        <v>0</v>
      </c>
      <c r="N36" s="95" t="str">
        <f>IF(I36="","",ROUNDUP(I36*K36,0))</f>
        <v/>
      </c>
      <c r="O36" s="95"/>
      <c r="P36" s="22"/>
      <c r="Q36" s="22"/>
      <c r="R36" s="22"/>
      <c r="S36" s="3"/>
      <c r="T36" s="3"/>
      <c r="U36" s="3"/>
    </row>
    <row r="37" spans="1:21" x14ac:dyDescent="0.2">
      <c r="A37" s="159" t="s">
        <v>71</v>
      </c>
      <c r="B37" s="154"/>
      <c r="C37" s="155"/>
      <c r="D37" s="134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6"/>
      <c r="P37" s="22"/>
      <c r="Q37" s="22"/>
      <c r="R37" s="22"/>
      <c r="S37" s="3"/>
      <c r="T37" s="3"/>
      <c r="U37" s="3"/>
    </row>
    <row r="38" spans="1:21" x14ac:dyDescent="0.2">
      <c r="A38" s="159"/>
      <c r="B38" s="157"/>
      <c r="C38" s="158"/>
      <c r="D38" s="137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9"/>
      <c r="P38" s="22"/>
      <c r="Q38" s="22"/>
      <c r="R38" s="22"/>
      <c r="S38" s="3"/>
      <c r="T38" s="3"/>
      <c r="U38" s="3"/>
    </row>
    <row r="39" spans="1:21" x14ac:dyDescent="0.2">
      <c r="A39" s="45"/>
      <c r="B39" s="149" t="s">
        <v>78</v>
      </c>
      <c r="C39" s="150"/>
      <c r="D39" s="1" t="s">
        <v>22</v>
      </c>
      <c r="E39" s="200" t="s">
        <v>23</v>
      </c>
      <c r="F39" s="201"/>
      <c r="G39" s="141"/>
      <c r="H39" s="142"/>
      <c r="I39" s="66" t="str">
        <f>IF(J39="","",M39/J39)</f>
        <v/>
      </c>
      <c r="J39" s="13"/>
      <c r="K39" s="120" t="str">
        <f>IF(J39=1,"5",IF(J39=2,"10",IF(J39=3,"15",IF(J39=4,"19",IF(J39=5,"23",IF(J39=6,"27",IF(J39=7,"31",IF(J39="",""))))))))</f>
        <v/>
      </c>
      <c r="L39" s="95">
        <f>G39*J39</f>
        <v>0</v>
      </c>
      <c r="M39" s="96">
        <f>L39/15</f>
        <v>0</v>
      </c>
      <c r="N39" s="95" t="str">
        <f>IF(I39="","",ROUNDUP(I39*K39,0))</f>
        <v/>
      </c>
      <c r="O39" s="95"/>
      <c r="P39" s="22"/>
      <c r="Q39" s="22"/>
      <c r="R39" s="22"/>
      <c r="S39" s="3"/>
      <c r="T39" s="3"/>
      <c r="U39" s="3"/>
    </row>
    <row r="40" spans="1:21" x14ac:dyDescent="0.2">
      <c r="A40" s="159" t="s">
        <v>71</v>
      </c>
      <c r="B40" s="154"/>
      <c r="C40" s="155"/>
      <c r="D40" s="134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6"/>
      <c r="P40" s="22"/>
      <c r="Q40" s="22"/>
      <c r="R40" s="22"/>
      <c r="S40" s="3"/>
      <c r="T40" s="3"/>
      <c r="U40" s="3"/>
    </row>
    <row r="41" spans="1:21" x14ac:dyDescent="0.2">
      <c r="A41" s="159"/>
      <c r="B41" s="157"/>
      <c r="C41" s="158"/>
      <c r="D41" s="137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9"/>
      <c r="P41" s="22"/>
      <c r="Q41" s="22"/>
      <c r="R41" s="22"/>
      <c r="S41" s="3"/>
      <c r="T41" s="3"/>
      <c r="U41" s="3"/>
    </row>
    <row r="42" spans="1:21" ht="15.75" customHeight="1" x14ac:dyDescent="0.2">
      <c r="A42" s="45"/>
      <c r="B42" s="143" t="s">
        <v>79</v>
      </c>
      <c r="C42" s="144"/>
      <c r="D42" s="124" t="s">
        <v>18</v>
      </c>
      <c r="E42" s="200" t="s">
        <v>23</v>
      </c>
      <c r="F42" s="201"/>
      <c r="G42" s="276"/>
      <c r="H42" s="277"/>
      <c r="I42" s="66" t="str">
        <f>IF(J42="","",M42/J42)</f>
        <v/>
      </c>
      <c r="J42" s="46"/>
      <c r="K42" s="120" t="str">
        <f>IF(J42=1,"5",IF(J42=2,"10",IF(J42=3,"15",IF(J42=4,"19",IF(J42=5,"23",IF(J42=6,"27",IF(J42=7,"31",IF(J42="",""))))))))</f>
        <v/>
      </c>
      <c r="L42" s="95">
        <f>G42*J42</f>
        <v>0</v>
      </c>
      <c r="M42" s="96">
        <f>L42/15</f>
        <v>0</v>
      </c>
      <c r="N42" s="95" t="str">
        <f>IF(I42="","",ROUNDUP(I42*K42,0))</f>
        <v/>
      </c>
      <c r="O42" s="95"/>
      <c r="P42" s="22"/>
      <c r="Q42" s="22"/>
      <c r="R42" s="22"/>
      <c r="S42" s="3"/>
      <c r="T42" s="3"/>
      <c r="U42" s="3"/>
    </row>
    <row r="43" spans="1:21" x14ac:dyDescent="0.2">
      <c r="A43" s="159" t="s">
        <v>71</v>
      </c>
      <c r="B43" s="154"/>
      <c r="C43" s="155"/>
      <c r="D43" s="134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6"/>
      <c r="P43" s="22"/>
      <c r="Q43" s="22"/>
      <c r="R43" s="22"/>
      <c r="S43" s="3"/>
      <c r="T43" s="3"/>
      <c r="U43" s="3"/>
    </row>
    <row r="44" spans="1:21" x14ac:dyDescent="0.2">
      <c r="A44" s="159"/>
      <c r="B44" s="157"/>
      <c r="C44" s="158"/>
      <c r="D44" s="137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9"/>
      <c r="P44" s="22"/>
      <c r="Q44" s="22"/>
      <c r="R44" s="22"/>
      <c r="S44" s="3"/>
      <c r="T44" s="3"/>
      <c r="U44" s="3"/>
    </row>
    <row r="45" spans="1:21" ht="17.25" customHeight="1" x14ac:dyDescent="0.2">
      <c r="A45" s="45"/>
      <c r="B45" s="170" t="s">
        <v>80</v>
      </c>
      <c r="C45" s="255"/>
      <c r="D45" s="1" t="s">
        <v>19</v>
      </c>
      <c r="E45" s="200" t="s">
        <v>23</v>
      </c>
      <c r="F45" s="201"/>
      <c r="G45" s="141"/>
      <c r="H45" s="142"/>
      <c r="I45" s="66" t="str">
        <f>IF(J45="","",M45/J45)</f>
        <v/>
      </c>
      <c r="J45" s="13"/>
      <c r="K45" s="120" t="str">
        <f>IF(J45=1,"5",IF(J45=2,"10",IF(J45=3,"15",IF(J45=4,"19",IF(J45=5,"23",IF(J45=6,"27",IF(J45=7,"31",IF(J45="",""))))))))</f>
        <v/>
      </c>
      <c r="L45" s="95">
        <f>G45*J45</f>
        <v>0</v>
      </c>
      <c r="M45" s="96">
        <f>L45/15</f>
        <v>0</v>
      </c>
      <c r="N45" s="95" t="str">
        <f>IF(I45="","",ROUNDUP(I45*K45,0))</f>
        <v/>
      </c>
      <c r="O45" s="95"/>
      <c r="P45" s="22"/>
      <c r="Q45" s="22"/>
      <c r="R45" s="22"/>
      <c r="S45" s="3"/>
      <c r="T45" s="3"/>
      <c r="U45" s="3"/>
    </row>
    <row r="46" spans="1:21" x14ac:dyDescent="0.2">
      <c r="A46" s="159" t="s">
        <v>71</v>
      </c>
      <c r="B46" s="154"/>
      <c r="C46" s="155"/>
      <c r="D46" s="134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6"/>
      <c r="P46" s="22"/>
      <c r="Q46" s="22"/>
      <c r="R46" s="22"/>
      <c r="S46" s="3"/>
      <c r="T46" s="3"/>
      <c r="U46" s="3"/>
    </row>
    <row r="47" spans="1:21" x14ac:dyDescent="0.2">
      <c r="A47" s="159"/>
      <c r="B47" s="157"/>
      <c r="C47" s="158"/>
      <c r="D47" s="137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9"/>
      <c r="P47" s="22"/>
      <c r="Q47" s="22"/>
      <c r="R47" s="22"/>
      <c r="S47" s="3"/>
      <c r="T47" s="3"/>
      <c r="U47" s="3"/>
    </row>
    <row r="48" spans="1:21" ht="24" customHeight="1" x14ac:dyDescent="0.2">
      <c r="A48" s="45"/>
      <c r="B48" s="143" t="s">
        <v>81</v>
      </c>
      <c r="C48" s="144"/>
      <c r="D48" s="125" t="s">
        <v>20</v>
      </c>
      <c r="E48" s="200" t="s">
        <v>23</v>
      </c>
      <c r="F48" s="201"/>
      <c r="G48" s="276"/>
      <c r="H48" s="277"/>
      <c r="I48" s="66" t="str">
        <f>IF(J48="","",M48/J48)</f>
        <v/>
      </c>
      <c r="J48" s="46"/>
      <c r="K48" s="120" t="str">
        <f>IF(J48=1,"5",IF(J48=2,"10",IF(J48=3,"15",IF(J48=4,"19",IF(J48=5,"23",IF(J48=6,"27",IF(J48=7,"31",IF(J48="",""))))))))</f>
        <v/>
      </c>
      <c r="L48" s="95">
        <f>G48*J48</f>
        <v>0</v>
      </c>
      <c r="M48" s="96">
        <f>L48/15</f>
        <v>0</v>
      </c>
      <c r="N48" s="95" t="str">
        <f>IF(I48="","",ROUNDUP(I48*K48,0))</f>
        <v/>
      </c>
      <c r="O48" s="122"/>
      <c r="P48" s="22"/>
      <c r="Q48" s="22"/>
      <c r="R48" s="22"/>
      <c r="S48" s="3"/>
      <c r="T48" s="3"/>
      <c r="U48" s="3"/>
    </row>
    <row r="49" spans="1:24" x14ac:dyDescent="0.2">
      <c r="A49" s="159" t="s">
        <v>71</v>
      </c>
      <c r="B49" s="154"/>
      <c r="C49" s="155"/>
      <c r="D49" s="134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6"/>
      <c r="P49" s="22"/>
      <c r="Q49" s="22"/>
      <c r="R49" s="22"/>
      <c r="S49" s="3"/>
      <c r="T49" s="3"/>
      <c r="U49" s="3"/>
    </row>
    <row r="50" spans="1:24" x14ac:dyDescent="0.2">
      <c r="A50" s="159"/>
      <c r="B50" s="157"/>
      <c r="C50" s="158"/>
      <c r="D50" s="137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9"/>
      <c r="P50" s="22"/>
      <c r="Q50" s="22"/>
      <c r="R50" s="22"/>
      <c r="S50" s="3"/>
      <c r="T50" s="3"/>
      <c r="U50" s="3"/>
    </row>
    <row r="51" spans="1:24" ht="24" customHeight="1" x14ac:dyDescent="0.2">
      <c r="A51" s="45"/>
      <c r="B51" s="143" t="s">
        <v>82</v>
      </c>
      <c r="C51" s="150"/>
      <c r="D51" s="1" t="s">
        <v>17</v>
      </c>
      <c r="E51" s="200" t="s">
        <v>11</v>
      </c>
      <c r="F51" s="201"/>
      <c r="G51" s="276"/>
      <c r="H51" s="277"/>
      <c r="I51" s="66" t="str">
        <f>IF(J51="","",M51/J51)</f>
        <v/>
      </c>
      <c r="J51" s="46"/>
      <c r="K51" s="120" t="str">
        <f>IF(J51=1,"5",IF(J51=2,"10",IF(J51=3,"15",IF(J51=4,"19",IF(J51=5,"23",IF(J51=6,"27",IF(J51=7,"31",IF(J51="",""))))))))</f>
        <v/>
      </c>
      <c r="L51" s="95">
        <f>G51*J51</f>
        <v>0</v>
      </c>
      <c r="M51" s="96">
        <f>L51/15</f>
        <v>0</v>
      </c>
      <c r="N51" s="95" t="str">
        <f>IF(I51="","",ROUNDUP(I51*K51,0))</f>
        <v/>
      </c>
      <c r="O51" s="95"/>
      <c r="P51" s="22"/>
      <c r="Q51" s="22"/>
      <c r="R51" s="22"/>
      <c r="S51" s="3"/>
      <c r="T51" s="3"/>
      <c r="U51" s="3"/>
    </row>
    <row r="52" spans="1:24" x14ac:dyDescent="0.2">
      <c r="A52" s="159" t="s">
        <v>71</v>
      </c>
      <c r="B52" s="154"/>
      <c r="C52" s="155"/>
      <c r="D52" s="134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6"/>
      <c r="P52" s="22"/>
      <c r="Q52" s="22"/>
      <c r="R52" s="22"/>
      <c r="S52" s="3"/>
      <c r="T52" s="3"/>
      <c r="U52" s="3"/>
    </row>
    <row r="53" spans="1:24" x14ac:dyDescent="0.2">
      <c r="A53" s="159"/>
      <c r="B53" s="157"/>
      <c r="C53" s="158"/>
      <c r="D53" s="137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9"/>
      <c r="P53" s="22"/>
      <c r="Q53" s="22"/>
      <c r="R53" s="22"/>
      <c r="S53" s="3"/>
      <c r="T53" s="3"/>
      <c r="U53" s="3"/>
    </row>
    <row r="54" spans="1:24" ht="16.5" customHeight="1" x14ac:dyDescent="0.2">
      <c r="A54" s="45"/>
      <c r="B54" s="149" t="s">
        <v>83</v>
      </c>
      <c r="C54" s="150"/>
      <c r="D54" s="1" t="s">
        <v>5</v>
      </c>
      <c r="E54" s="200" t="s">
        <v>10</v>
      </c>
      <c r="F54" s="201"/>
      <c r="G54" s="278"/>
      <c r="H54" s="278"/>
      <c r="I54" s="66" t="str">
        <f>IF(J54="","",M54/J54)</f>
        <v/>
      </c>
      <c r="J54" s="18"/>
      <c r="K54" s="120" t="str">
        <f>IF(J54=1,"5",IF(J54=2,"10",IF(J54=3,"15",IF(J54=4,"19",IF(J54=5,"23",IF(J54=6,"27",IF(J54=7,"31",IF(J54="",""))))))))</f>
        <v/>
      </c>
      <c r="L54" s="95">
        <f>G54*J54</f>
        <v>0</v>
      </c>
      <c r="M54" s="96">
        <f>L54/15</f>
        <v>0</v>
      </c>
      <c r="N54" s="95" t="str">
        <f>IF(I54="","",ROUNDUP(I54*K54,0))</f>
        <v/>
      </c>
      <c r="O54" s="95"/>
      <c r="P54" s="21"/>
      <c r="Q54" s="21"/>
      <c r="R54" s="21"/>
      <c r="S54" s="3"/>
      <c r="T54" s="19"/>
      <c r="U54" s="19"/>
    </row>
    <row r="55" spans="1:24" x14ac:dyDescent="0.2">
      <c r="A55" s="159" t="s">
        <v>71</v>
      </c>
      <c r="B55" s="154"/>
      <c r="C55" s="155"/>
      <c r="D55" s="134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6"/>
      <c r="P55" s="21"/>
      <c r="Q55" s="21"/>
      <c r="R55" s="21"/>
      <c r="S55" s="3"/>
      <c r="T55" s="19"/>
      <c r="U55" s="19"/>
    </row>
    <row r="56" spans="1:24" x14ac:dyDescent="0.2">
      <c r="A56" s="159"/>
      <c r="B56" s="157"/>
      <c r="C56" s="158"/>
      <c r="D56" s="137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9"/>
      <c r="P56" s="21"/>
      <c r="Q56" s="21"/>
      <c r="R56" s="21"/>
      <c r="S56" s="3"/>
      <c r="T56" s="19"/>
      <c r="U56" s="19"/>
    </row>
    <row r="57" spans="1:24" ht="13.5" customHeight="1" x14ac:dyDescent="0.2">
      <c r="A57" s="45"/>
      <c r="B57" s="243" t="s">
        <v>104</v>
      </c>
      <c r="C57" s="244"/>
      <c r="D57" s="1" t="s">
        <v>63</v>
      </c>
      <c r="E57" s="200" t="s">
        <v>24</v>
      </c>
      <c r="F57" s="201"/>
      <c r="G57" s="278"/>
      <c r="H57" s="278"/>
      <c r="I57" s="66" t="str">
        <f>IF(J57="","",M57/J57)</f>
        <v/>
      </c>
      <c r="J57" s="18"/>
      <c r="K57" s="120" t="str">
        <f>IF(J57=1,"5",IF(J57=2,"10",IF(J57=3,"15",IF(J57=4,"19",IF(J57=5,"23",IF(J57=6,"27",IF(J57=7,"31",IF(J57="",""))))))))</f>
        <v/>
      </c>
      <c r="L57" s="95">
        <f>G57*J57</f>
        <v>0</v>
      </c>
      <c r="M57" s="96">
        <f>L57/15</f>
        <v>0</v>
      </c>
      <c r="N57" s="95" t="str">
        <f>IF(I57="","",ROUNDUP(I57*K57,0))</f>
        <v/>
      </c>
      <c r="O57" s="95"/>
      <c r="P57" s="21"/>
      <c r="Q57" s="21"/>
      <c r="R57" s="21"/>
      <c r="S57" s="3"/>
      <c r="T57" s="19"/>
      <c r="U57" s="19"/>
    </row>
    <row r="58" spans="1:24" x14ac:dyDescent="0.2">
      <c r="A58" s="159" t="s">
        <v>71</v>
      </c>
      <c r="B58" s="154"/>
      <c r="C58" s="155"/>
      <c r="D58" s="134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6"/>
      <c r="P58" s="21"/>
      <c r="Q58" s="21"/>
      <c r="R58" s="21"/>
      <c r="S58" s="3"/>
      <c r="T58" s="19"/>
      <c r="U58" s="19"/>
    </row>
    <row r="59" spans="1:24" x14ac:dyDescent="0.2">
      <c r="A59" s="159"/>
      <c r="B59" s="157"/>
      <c r="C59" s="158"/>
      <c r="D59" s="137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9"/>
      <c r="P59" s="21"/>
      <c r="Q59" s="21"/>
      <c r="R59" s="21"/>
      <c r="S59" s="3"/>
      <c r="T59" s="19"/>
      <c r="U59" s="19"/>
    </row>
    <row r="60" spans="1:24" x14ac:dyDescent="0.2">
      <c r="A60" s="45"/>
      <c r="B60" s="149" t="s">
        <v>84</v>
      </c>
      <c r="C60" s="150"/>
      <c r="D60" s="1" t="s">
        <v>21</v>
      </c>
      <c r="E60" s="200" t="s">
        <v>23</v>
      </c>
      <c r="F60" s="201"/>
      <c r="G60" s="278"/>
      <c r="H60" s="278"/>
      <c r="I60" s="66" t="str">
        <f>IF(J60="","",M60/J60)</f>
        <v/>
      </c>
      <c r="J60" s="18"/>
      <c r="K60" s="120" t="str">
        <f>IF(J60=1,"5",IF(J60=2,"10",IF(J60=3,"15",IF(J60=4,"19",IF(J60=5,"23",IF(J60=6,"27",IF(J60=7,"31",IF(J60="",""))))))))</f>
        <v/>
      </c>
      <c r="L60" s="95">
        <f>G60*J60</f>
        <v>0</v>
      </c>
      <c r="M60" s="96">
        <f>L60/15</f>
        <v>0</v>
      </c>
      <c r="N60" s="95" t="str">
        <f>IF(I60="","",ROUNDUP(I60*K60,0))</f>
        <v/>
      </c>
      <c r="O60" s="95"/>
      <c r="P60" s="21"/>
      <c r="Q60" s="21"/>
      <c r="R60" s="21"/>
      <c r="S60" s="3"/>
      <c r="T60" s="19"/>
    </row>
    <row r="61" spans="1:24" x14ac:dyDescent="0.2">
      <c r="A61" s="159" t="s">
        <v>71</v>
      </c>
      <c r="B61" s="154"/>
      <c r="C61" s="155"/>
      <c r="D61" s="134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6"/>
      <c r="P61" s="21"/>
      <c r="Q61" s="21"/>
      <c r="R61" s="21"/>
      <c r="S61" s="3"/>
      <c r="T61" s="19"/>
    </row>
    <row r="62" spans="1:24" x14ac:dyDescent="0.2">
      <c r="A62" s="159"/>
      <c r="B62" s="157"/>
      <c r="C62" s="158"/>
      <c r="D62" s="137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9"/>
      <c r="P62" s="21"/>
      <c r="Q62" s="21"/>
      <c r="R62" s="21"/>
      <c r="S62" s="3"/>
      <c r="T62" s="19"/>
    </row>
    <row r="63" spans="1:24" ht="24" customHeight="1" x14ac:dyDescent="0.2">
      <c r="A63" s="45"/>
      <c r="B63" s="143" t="s">
        <v>85</v>
      </c>
      <c r="C63" s="144"/>
      <c r="D63" s="124" t="s">
        <v>19</v>
      </c>
      <c r="E63" s="259" t="s">
        <v>23</v>
      </c>
      <c r="F63" s="259"/>
      <c r="G63" s="285"/>
      <c r="H63" s="285"/>
      <c r="I63" s="66" t="str">
        <f>IF(J63="","",M63/J63)</f>
        <v/>
      </c>
      <c r="J63" s="46"/>
      <c r="K63" s="120" t="str">
        <f>IF(J63=1,"5",IF(J63=2,"10",IF(J63=3,"15",IF(J63=4,"19",IF(J63=5,"23",IF(J63=6,"27",IF(J63=7,"31",IF(J63="",""))))))))</f>
        <v/>
      </c>
      <c r="L63" s="95">
        <f>G63*J63</f>
        <v>0</v>
      </c>
      <c r="M63" s="96">
        <f>L63/15</f>
        <v>0</v>
      </c>
      <c r="N63" s="95" t="str">
        <f>IF(I63="","",ROUNDUP(I63*K63,0))</f>
        <v/>
      </c>
      <c r="O63" s="95"/>
      <c r="P63" s="21"/>
      <c r="Q63" s="21"/>
      <c r="R63" s="21"/>
      <c r="S63" s="3"/>
      <c r="T63" s="19"/>
      <c r="U63" s="3"/>
      <c r="X63" s="5"/>
    </row>
    <row r="64" spans="1:24" x14ac:dyDescent="0.2">
      <c r="A64" s="140" t="s">
        <v>71</v>
      </c>
      <c r="B64" s="140"/>
      <c r="C64" s="140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1"/>
      <c r="Q64" s="21"/>
      <c r="R64" s="21"/>
      <c r="S64" s="3"/>
      <c r="T64" s="19"/>
      <c r="U64" s="3"/>
      <c r="X64" s="5"/>
    </row>
    <row r="65" spans="1:24" x14ac:dyDescent="0.2">
      <c r="A65" s="140"/>
      <c r="B65" s="140"/>
      <c r="C65" s="140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3"/>
      <c r="O65" s="273"/>
      <c r="P65" s="21"/>
      <c r="Q65" s="21"/>
      <c r="R65" s="21"/>
      <c r="S65" s="3"/>
      <c r="T65" s="19"/>
      <c r="U65" s="3"/>
      <c r="X65" s="5"/>
    </row>
    <row r="66" spans="1:24" s="54" customFormat="1" ht="12.75" customHeight="1" x14ac:dyDescent="0.2">
      <c r="A66" s="53"/>
      <c r="B66" s="263" t="s">
        <v>109</v>
      </c>
      <c r="C66" s="264"/>
      <c r="D66" s="267"/>
      <c r="E66" s="268"/>
      <c r="F66" s="268"/>
      <c r="G66" s="268"/>
      <c r="H66" s="268"/>
      <c r="I66" s="268"/>
      <c r="J66" s="268"/>
      <c r="K66" s="268"/>
      <c r="L66" s="268"/>
      <c r="M66" s="268"/>
      <c r="N66" s="175">
        <f>IF(Sheet2!L2=FALSE,SUM(N33:N63),0)</f>
        <v>0</v>
      </c>
      <c r="O66" s="174" t="str">
        <f>IF(N66&gt;0,PRODUCT(N66*Sheet2!I13),"")</f>
        <v/>
      </c>
      <c r="P66" s="16"/>
      <c r="Q66" s="57"/>
      <c r="R66" s="57"/>
      <c r="S66" s="58"/>
      <c r="T66" s="58"/>
      <c r="U66" s="59"/>
      <c r="X66" s="56"/>
    </row>
    <row r="67" spans="1:24" s="54" customFormat="1" x14ac:dyDescent="0.2">
      <c r="A67" s="55"/>
      <c r="B67" s="265"/>
      <c r="C67" s="266"/>
      <c r="D67" s="269"/>
      <c r="E67" s="270"/>
      <c r="F67" s="270"/>
      <c r="G67" s="271"/>
      <c r="H67" s="271"/>
      <c r="I67" s="271"/>
      <c r="J67" s="271"/>
      <c r="K67" s="271"/>
      <c r="L67" s="271"/>
      <c r="M67" s="271"/>
      <c r="N67" s="275"/>
      <c r="O67" s="274"/>
      <c r="P67" s="56"/>
      <c r="Q67" s="56"/>
      <c r="R67" s="56"/>
      <c r="S67" s="56"/>
      <c r="T67" s="56"/>
      <c r="U67" s="59"/>
      <c r="X67" s="56"/>
    </row>
    <row r="68" spans="1:24" ht="14.1" customHeight="1" x14ac:dyDescent="0.2">
      <c r="A68" s="262" t="s">
        <v>12</v>
      </c>
      <c r="B68" s="251"/>
      <c r="C68" s="251"/>
      <c r="D68" s="251"/>
      <c r="E68" s="170" t="s">
        <v>97</v>
      </c>
      <c r="F68" s="170"/>
      <c r="G68" s="260"/>
      <c r="H68" s="260"/>
      <c r="I68" s="260"/>
      <c r="J68" s="260"/>
      <c r="K68" s="260"/>
      <c r="L68" s="260"/>
      <c r="M68" s="260"/>
      <c r="N68" s="260"/>
      <c r="O68" s="261"/>
      <c r="U68" s="3"/>
      <c r="X68" s="5"/>
    </row>
    <row r="69" spans="1:24" ht="12.75" customHeight="1" x14ac:dyDescent="0.2">
      <c r="A69" s="45"/>
      <c r="B69" s="149" t="s">
        <v>86</v>
      </c>
      <c r="C69" s="150"/>
      <c r="D69" s="1" t="s">
        <v>13</v>
      </c>
      <c r="E69" s="200" t="s">
        <v>14</v>
      </c>
      <c r="F69" s="201"/>
      <c r="G69" s="164"/>
      <c r="H69" s="165"/>
      <c r="I69" s="80" t="str">
        <f>IF(J69="","",M69/J69)</f>
        <v/>
      </c>
      <c r="J69" s="81"/>
      <c r="K69" s="118" t="str">
        <f>IF(J69=1,"5",IF(J69=2,"10",IF(J69=3,"15",IF(J69=4,"19",IF(J69=5,"23",IF(J69=6,"27",IF(J69=7,"31",IF(J69="",""))))))))</f>
        <v/>
      </c>
      <c r="L69" s="118">
        <f>G69*J69</f>
        <v>0</v>
      </c>
      <c r="M69" s="119">
        <f>L69/15</f>
        <v>0</v>
      </c>
      <c r="N69" s="118" t="str">
        <f>IF(I69="","",ROUNDUP(I69*K69,0))</f>
        <v/>
      </c>
      <c r="O69" s="118"/>
      <c r="U69" s="3"/>
      <c r="X69" s="5"/>
    </row>
    <row r="70" spans="1:24" x14ac:dyDescent="0.2">
      <c r="A70" s="153" t="s">
        <v>71</v>
      </c>
      <c r="B70" s="154"/>
      <c r="C70" s="155"/>
      <c r="D70" s="134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6"/>
      <c r="U70" s="3"/>
      <c r="X70" s="5"/>
    </row>
    <row r="71" spans="1:24" x14ac:dyDescent="0.2">
      <c r="A71" s="156"/>
      <c r="B71" s="157"/>
      <c r="C71" s="158"/>
      <c r="D71" s="137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9"/>
      <c r="U71" s="3"/>
      <c r="X71" s="5"/>
    </row>
    <row r="72" spans="1:24" ht="12.75" customHeight="1" x14ac:dyDescent="0.2">
      <c r="A72" s="45"/>
      <c r="B72" s="149" t="s">
        <v>87</v>
      </c>
      <c r="C72" s="150"/>
      <c r="D72" s="1" t="s">
        <v>6</v>
      </c>
      <c r="E72" s="200" t="s">
        <v>15</v>
      </c>
      <c r="F72" s="201"/>
      <c r="G72" s="141"/>
      <c r="H72" s="142"/>
      <c r="I72" s="66" t="str">
        <f>IF(J72="","",M72/J72)</f>
        <v/>
      </c>
      <c r="J72" s="46"/>
      <c r="K72" s="95" t="str">
        <f>IF(J72=1,"5",IF(J72=2,"10",IF(J72=3,"15",IF(J72=4,"19",IF(J72=5,"23",IF(J72=6,"27",IF(J72=7,"31",IF(J72="",""))))))))</f>
        <v/>
      </c>
      <c r="L72" s="95">
        <f>G72*J72</f>
        <v>0</v>
      </c>
      <c r="M72" s="96">
        <f>L72/15</f>
        <v>0</v>
      </c>
      <c r="N72" s="95" t="str">
        <f>IF(I72="","",ROUNDUP(I72*K72,0))</f>
        <v/>
      </c>
      <c r="O72" s="95"/>
      <c r="U72" s="3"/>
      <c r="X72" s="5"/>
    </row>
    <row r="73" spans="1:24" x14ac:dyDescent="0.2">
      <c r="A73" s="153" t="s">
        <v>71</v>
      </c>
      <c r="B73" s="154"/>
      <c r="C73" s="155"/>
      <c r="D73" s="134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6"/>
      <c r="U73" s="3"/>
      <c r="X73" s="5"/>
    </row>
    <row r="74" spans="1:24" x14ac:dyDescent="0.2">
      <c r="A74" s="156"/>
      <c r="B74" s="157"/>
      <c r="C74" s="158"/>
      <c r="D74" s="137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9"/>
      <c r="U74" s="3"/>
      <c r="X74" s="5"/>
    </row>
    <row r="75" spans="1:24" ht="12.75" customHeight="1" x14ac:dyDescent="0.2">
      <c r="A75" s="45"/>
      <c r="B75" s="149" t="s">
        <v>88</v>
      </c>
      <c r="C75" s="150"/>
      <c r="D75" s="1" t="s">
        <v>6</v>
      </c>
      <c r="E75" s="200" t="s">
        <v>14</v>
      </c>
      <c r="F75" s="201"/>
      <c r="G75" s="141"/>
      <c r="H75" s="142"/>
      <c r="I75" s="66" t="str">
        <f>IF(J75="","",M75/J75)</f>
        <v/>
      </c>
      <c r="J75" s="46"/>
      <c r="K75" s="95" t="str">
        <f>IF(J75=1,"5",IF(J75=2,"10",IF(J75=3,"15",IF(J75=4,"19",IF(J75=5,"23",IF(J75=6,"27",IF(J75=7,"31",IF(J75="",""))))))))</f>
        <v/>
      </c>
      <c r="L75" s="95">
        <f>G75*J75</f>
        <v>0</v>
      </c>
      <c r="M75" s="96">
        <f>L75/15</f>
        <v>0</v>
      </c>
      <c r="N75" s="95" t="str">
        <f>IF(I75="","",ROUNDUP(I75*K75,0))</f>
        <v/>
      </c>
      <c r="O75" s="95"/>
      <c r="U75" s="3"/>
      <c r="X75" s="5"/>
    </row>
    <row r="76" spans="1:24" x14ac:dyDescent="0.2">
      <c r="A76" s="153" t="s">
        <v>71</v>
      </c>
      <c r="B76" s="154"/>
      <c r="C76" s="155"/>
      <c r="D76" s="134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6"/>
      <c r="U76" s="3"/>
      <c r="X76" s="5"/>
    </row>
    <row r="77" spans="1:24" x14ac:dyDescent="0.2">
      <c r="A77" s="156"/>
      <c r="B77" s="157"/>
      <c r="C77" s="158"/>
      <c r="D77" s="137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9"/>
      <c r="U77" s="3"/>
      <c r="X77" s="5"/>
    </row>
    <row r="78" spans="1:24" x14ac:dyDescent="0.2">
      <c r="A78" s="45"/>
      <c r="B78" s="149" t="s">
        <v>89</v>
      </c>
      <c r="C78" s="150"/>
      <c r="D78" s="1" t="s">
        <v>6</v>
      </c>
      <c r="E78" s="200" t="s">
        <v>10</v>
      </c>
      <c r="F78" s="201"/>
      <c r="G78" s="141"/>
      <c r="H78" s="142"/>
      <c r="I78" s="66" t="str">
        <f>IF(J78="","",M78/J78)</f>
        <v/>
      </c>
      <c r="J78" s="46"/>
      <c r="K78" s="95" t="str">
        <f>IF(J78=1,"5",IF(J78=2,"10",IF(J78=3,"15",IF(J78=4,"19",IF(J78=5,"23",IF(J78=6,"27",IF(J78=7,"31",IF(J78="",""))))))))</f>
        <v/>
      </c>
      <c r="L78" s="95">
        <f>G78*J78</f>
        <v>0</v>
      </c>
      <c r="M78" s="96">
        <f>L78/15</f>
        <v>0</v>
      </c>
      <c r="N78" s="95" t="str">
        <f>IF(I78="","",ROUNDUP(I78*K78,0))</f>
        <v/>
      </c>
      <c r="O78" s="95"/>
      <c r="U78" s="3"/>
      <c r="X78" s="5"/>
    </row>
    <row r="79" spans="1:24" x14ac:dyDescent="0.2">
      <c r="A79" s="153" t="s">
        <v>71</v>
      </c>
      <c r="B79" s="154"/>
      <c r="C79" s="155"/>
      <c r="D79" s="134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6"/>
      <c r="U79" s="3"/>
      <c r="X79" s="5"/>
    </row>
    <row r="80" spans="1:24" x14ac:dyDescent="0.2">
      <c r="A80" s="159"/>
      <c r="B80" s="157"/>
      <c r="C80" s="158"/>
      <c r="D80" s="137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9"/>
      <c r="U80" s="3"/>
      <c r="X80" s="5"/>
    </row>
    <row r="81" spans="1:24" ht="13.5" customHeight="1" x14ac:dyDescent="0.2">
      <c r="A81" s="45"/>
      <c r="B81" s="143" t="s">
        <v>90</v>
      </c>
      <c r="C81" s="144"/>
      <c r="D81" s="1" t="s">
        <v>6</v>
      </c>
      <c r="E81" s="200" t="s">
        <v>14</v>
      </c>
      <c r="F81" s="201"/>
      <c r="G81" s="141"/>
      <c r="H81" s="142"/>
      <c r="I81" s="66" t="str">
        <f>IF(J81="","",M81/J81)</f>
        <v/>
      </c>
      <c r="J81" s="46"/>
      <c r="K81" s="95" t="str">
        <f>IF(J81=1,"5",IF(J81=2,"10",IF(J81=3,"15",IF(J81=4,"19",IF(J81=5,"23",IF(J81=6,"27",IF(J81=7,"31",IF(J81="",""))))))))</f>
        <v/>
      </c>
      <c r="L81" s="95">
        <f>G81*J81</f>
        <v>0</v>
      </c>
      <c r="M81" s="96">
        <f>L81/15</f>
        <v>0</v>
      </c>
      <c r="N81" s="95" t="str">
        <f>IF(I81="","",ROUNDUP(I81*K81,0))</f>
        <v/>
      </c>
      <c r="O81" s="95"/>
      <c r="U81" s="3"/>
      <c r="X81" s="5"/>
    </row>
    <row r="82" spans="1:24" x14ac:dyDescent="0.2">
      <c r="A82" s="159" t="s">
        <v>71</v>
      </c>
      <c r="B82" s="154"/>
      <c r="C82" s="155"/>
      <c r="D82" s="134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6"/>
      <c r="U82" s="3"/>
      <c r="X82" s="5"/>
    </row>
    <row r="83" spans="1:24" x14ac:dyDescent="0.2">
      <c r="A83" s="156"/>
      <c r="B83" s="157"/>
      <c r="C83" s="158"/>
      <c r="D83" s="137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9"/>
      <c r="U83" s="3"/>
      <c r="X83" s="5"/>
    </row>
    <row r="84" spans="1:24" x14ac:dyDescent="0.2">
      <c r="A84" s="45"/>
      <c r="B84" s="149" t="s">
        <v>91</v>
      </c>
      <c r="C84" s="150"/>
      <c r="D84" s="1" t="s">
        <v>6</v>
      </c>
      <c r="E84" s="200" t="s">
        <v>10</v>
      </c>
      <c r="F84" s="201"/>
      <c r="G84" s="141"/>
      <c r="H84" s="142"/>
      <c r="I84" s="66" t="str">
        <f>IF(J84="","",M84/J84)</f>
        <v/>
      </c>
      <c r="J84" s="46"/>
      <c r="K84" s="95" t="str">
        <f>IF(J84=1,"5",IF(J84=2,"10",IF(J84=3,"15",IF(J84=4,"19",IF(J84=5,"23",IF(J84=6,"27",IF(J84=7,"31",IF(J84="",""))))))))</f>
        <v/>
      </c>
      <c r="L84" s="95">
        <f>G84*J84</f>
        <v>0</v>
      </c>
      <c r="M84" s="96">
        <f>L84/15</f>
        <v>0</v>
      </c>
      <c r="N84" s="95" t="str">
        <f>IF(I84="","",ROUNDUP(I84*K84,0))</f>
        <v/>
      </c>
      <c r="O84" s="95"/>
      <c r="U84" s="3"/>
      <c r="X84" s="5"/>
    </row>
    <row r="85" spans="1:24" x14ac:dyDescent="0.2">
      <c r="A85" s="153" t="s">
        <v>71</v>
      </c>
      <c r="B85" s="154"/>
      <c r="C85" s="155"/>
      <c r="D85" s="134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6"/>
      <c r="U85" s="3"/>
      <c r="X85" s="5"/>
    </row>
    <row r="86" spans="1:24" x14ac:dyDescent="0.2">
      <c r="A86" s="156"/>
      <c r="B86" s="157"/>
      <c r="C86" s="158"/>
      <c r="D86" s="137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9"/>
      <c r="U86" s="3"/>
      <c r="X86" s="5"/>
    </row>
    <row r="87" spans="1:24" x14ac:dyDescent="0.2">
      <c r="A87" s="45"/>
      <c r="B87" s="149" t="s">
        <v>92</v>
      </c>
      <c r="C87" s="150"/>
      <c r="D87" s="14" t="s">
        <v>6</v>
      </c>
      <c r="E87" s="290" t="s">
        <v>14</v>
      </c>
      <c r="F87" s="291"/>
      <c r="G87" s="141"/>
      <c r="H87" s="142"/>
      <c r="I87" s="66" t="str">
        <f>IF(J87="","",M87/J87)</f>
        <v/>
      </c>
      <c r="J87" s="46"/>
      <c r="K87" s="95" t="str">
        <f>IF(J87=1,"5",IF(J87=2,"10",IF(J87=3,"15",IF(J87=4,"19",IF(J87=5,"23",IF(J87=6,"27",IF(J87=7,"31",IF(J87="",""))))))))</f>
        <v/>
      </c>
      <c r="L87" s="95">
        <f>G87*J87</f>
        <v>0</v>
      </c>
      <c r="M87" s="96">
        <f>L87/15</f>
        <v>0</v>
      </c>
      <c r="N87" s="95" t="str">
        <f>IF(I87="","",ROUNDUP(I87*K87,0))</f>
        <v/>
      </c>
      <c r="O87" s="95"/>
      <c r="U87" s="3"/>
    </row>
    <row r="88" spans="1:24" x14ac:dyDescent="0.2">
      <c r="A88" s="159" t="s">
        <v>71</v>
      </c>
      <c r="B88" s="154"/>
      <c r="C88" s="155"/>
      <c r="D88" s="134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6"/>
      <c r="U88" s="3"/>
    </row>
    <row r="89" spans="1:24" x14ac:dyDescent="0.2">
      <c r="A89" s="156"/>
      <c r="B89" s="157"/>
      <c r="C89" s="158"/>
      <c r="D89" s="137"/>
      <c r="E89" s="138"/>
      <c r="F89" s="138"/>
      <c r="G89" s="138"/>
      <c r="H89" s="138"/>
      <c r="I89" s="138"/>
      <c r="J89" s="138"/>
      <c r="K89" s="138"/>
      <c r="L89" s="138"/>
      <c r="M89" s="138"/>
      <c r="N89" s="185"/>
      <c r="O89" s="166"/>
      <c r="U89" s="3"/>
    </row>
    <row r="90" spans="1:24" s="54" customFormat="1" ht="14.1" customHeight="1" x14ac:dyDescent="0.2">
      <c r="A90" s="53"/>
      <c r="B90" s="280" t="s">
        <v>110</v>
      </c>
      <c r="C90" s="281"/>
      <c r="D90" s="267"/>
      <c r="E90" s="268"/>
      <c r="F90" s="268"/>
      <c r="G90" s="268"/>
      <c r="H90" s="268"/>
      <c r="I90" s="268"/>
      <c r="J90" s="268"/>
      <c r="K90" s="268"/>
      <c r="L90" s="268"/>
      <c r="M90" s="268"/>
      <c r="N90" s="175">
        <f>SUM(N69,N72,N75,N78,N81,N84,N87)</f>
        <v>0</v>
      </c>
      <c r="O90" s="173" t="str">
        <f>IF(N90&gt;0,(N90*Sheet2!I10),"")</f>
        <v/>
      </c>
      <c r="P90" s="16"/>
      <c r="U90" s="59"/>
    </row>
    <row r="91" spans="1:24" s="54" customFormat="1" ht="14.1" customHeight="1" x14ac:dyDescent="0.2">
      <c r="A91" s="67"/>
      <c r="B91" s="282"/>
      <c r="C91" s="283"/>
      <c r="D91" s="284"/>
      <c r="E91" s="271"/>
      <c r="F91" s="271"/>
      <c r="G91" s="271"/>
      <c r="H91" s="271"/>
      <c r="I91" s="271"/>
      <c r="J91" s="271"/>
      <c r="K91" s="271"/>
      <c r="L91" s="271"/>
      <c r="M91" s="271"/>
      <c r="N91" s="175"/>
      <c r="O91" s="174"/>
    </row>
    <row r="92" spans="1:24" ht="14.1" customHeight="1" x14ac:dyDescent="0.2">
      <c r="A92" s="151" t="s">
        <v>25</v>
      </c>
      <c r="B92" s="152"/>
      <c r="C92" s="152"/>
      <c r="D92" s="152"/>
      <c r="E92" s="170" t="s">
        <v>97</v>
      </c>
      <c r="F92" s="170"/>
      <c r="G92" s="170"/>
      <c r="H92" s="170"/>
      <c r="I92" s="170"/>
      <c r="J92" s="170"/>
      <c r="K92" s="170"/>
      <c r="L92" s="170"/>
      <c r="M92" s="170"/>
      <c r="N92" s="171"/>
      <c r="O92" s="172"/>
    </row>
    <row r="93" spans="1:24" x14ac:dyDescent="0.2">
      <c r="A93" s="178"/>
      <c r="B93" s="179"/>
      <c r="C93" s="179"/>
      <c r="D93" s="179"/>
      <c r="E93" s="179"/>
      <c r="F93" s="179"/>
      <c r="G93" s="179"/>
      <c r="H93" s="179"/>
      <c r="I93" s="104"/>
      <c r="J93" s="105"/>
      <c r="K93" s="105"/>
      <c r="L93" s="105"/>
      <c r="M93" s="106"/>
      <c r="N93" s="105"/>
      <c r="O93" s="105"/>
    </row>
    <row r="94" spans="1:24" x14ac:dyDescent="0.2">
      <c r="A94" s="147"/>
      <c r="B94" s="148"/>
      <c r="C94" s="148"/>
      <c r="D94" s="148"/>
      <c r="E94" s="148"/>
      <c r="F94" s="148"/>
      <c r="G94" s="148"/>
      <c r="H94" s="206"/>
      <c r="I94" s="107"/>
      <c r="J94" s="108"/>
      <c r="K94" s="108"/>
      <c r="L94" s="108"/>
      <c r="M94" s="109"/>
      <c r="N94" s="108"/>
      <c r="O94" s="108"/>
    </row>
    <row r="95" spans="1:24" x14ac:dyDescent="0.2">
      <c r="A95" s="147"/>
      <c r="B95" s="148"/>
      <c r="C95" s="148"/>
      <c r="D95" s="148"/>
      <c r="E95" s="148"/>
      <c r="F95" s="148"/>
      <c r="G95" s="148"/>
      <c r="H95" s="148"/>
      <c r="I95" s="110"/>
      <c r="J95" s="108"/>
      <c r="K95" s="108"/>
      <c r="L95" s="108"/>
      <c r="M95" s="111"/>
      <c r="N95" s="117"/>
      <c r="O95" s="117"/>
    </row>
    <row r="96" spans="1:24" x14ac:dyDescent="0.2">
      <c r="A96" s="207"/>
      <c r="B96" s="208"/>
      <c r="C96" s="208"/>
      <c r="D96" s="208"/>
      <c r="E96" s="208"/>
      <c r="F96" s="208"/>
      <c r="G96" s="208"/>
      <c r="H96" s="209"/>
      <c r="I96" s="112"/>
      <c r="J96" s="113"/>
      <c r="K96" s="114"/>
      <c r="L96" s="115"/>
      <c r="M96" s="116"/>
      <c r="N96" s="75"/>
      <c r="O96" s="98" t="str">
        <f>IF(N96&gt;=1,PRODUCT(N96*Sheet2!I11),"")</f>
        <v/>
      </c>
      <c r="P96" s="24"/>
    </row>
    <row r="97" spans="1:16" x14ac:dyDescent="0.2">
      <c r="A97" s="153" t="s">
        <v>71</v>
      </c>
      <c r="B97" s="154"/>
      <c r="C97" s="155"/>
      <c r="D97" s="134"/>
      <c r="E97" s="135"/>
      <c r="F97" s="135"/>
      <c r="G97" s="135"/>
      <c r="H97" s="135"/>
      <c r="I97" s="135"/>
      <c r="J97" s="135"/>
      <c r="K97" s="135"/>
      <c r="L97" s="135"/>
      <c r="M97" s="185"/>
      <c r="N97" s="185"/>
      <c r="O97" s="166"/>
    </row>
    <row r="98" spans="1:16" x14ac:dyDescent="0.2">
      <c r="A98" s="156"/>
      <c r="B98" s="157"/>
      <c r="C98" s="158"/>
      <c r="D98" s="137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9"/>
    </row>
    <row r="99" spans="1:16" s="54" customFormat="1" ht="14.1" customHeight="1" x14ac:dyDescent="0.2">
      <c r="A99" s="145" t="s">
        <v>111</v>
      </c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5"/>
      <c r="N99" s="145"/>
      <c r="O99" s="145"/>
    </row>
    <row r="100" spans="1:16" s="54" customFormat="1" x14ac:dyDescent="0.2">
      <c r="A100" s="68"/>
      <c r="B100" s="176" t="s">
        <v>67</v>
      </c>
      <c r="C100" s="176"/>
      <c r="D100" s="69"/>
      <c r="E100" s="69"/>
      <c r="F100" s="60"/>
      <c r="G100" s="141"/>
      <c r="H100" s="142"/>
      <c r="I100" s="66" t="str">
        <f>IF(J100="","",M100/J100)</f>
        <v/>
      </c>
      <c r="J100" s="70"/>
      <c r="K100" s="99" t="str">
        <f>IF(J100=1,"5",IF(J100=2,"10",IF(J100=3,"15",IF(J100=4,"19",IF(J100=5,"23",IF(J100=6,"27",IF(J100=7,"31",IF(J100="",""))))))))</f>
        <v/>
      </c>
      <c r="L100" s="99">
        <f>G100*J100</f>
        <v>0</v>
      </c>
      <c r="M100" s="100">
        <f>L100/15</f>
        <v>0</v>
      </c>
      <c r="N100" s="101" t="str">
        <f>IF(I100="","",ROUNDUP(I100*K100,0))</f>
        <v/>
      </c>
      <c r="O100" s="102" t="str">
        <f>IF(J100&gt;0,(N100*Sheet2!I3),"")</f>
        <v/>
      </c>
      <c r="P100" s="16"/>
    </row>
    <row r="101" spans="1:16" s="54" customFormat="1" x14ac:dyDescent="0.2">
      <c r="A101" s="192" t="s">
        <v>71</v>
      </c>
      <c r="B101" s="187"/>
      <c r="C101" s="188"/>
      <c r="D101" s="134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66"/>
    </row>
    <row r="102" spans="1:16" s="54" customFormat="1" x14ac:dyDescent="0.2">
      <c r="A102" s="192"/>
      <c r="B102" s="190"/>
      <c r="C102" s="191"/>
      <c r="D102" s="137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66"/>
    </row>
    <row r="103" spans="1:16" s="54" customFormat="1" x14ac:dyDescent="0.2">
      <c r="A103" s="68"/>
      <c r="B103" s="177" t="s">
        <v>68</v>
      </c>
      <c r="C103" s="177"/>
      <c r="D103" s="71"/>
      <c r="E103" s="71"/>
      <c r="F103" s="60"/>
      <c r="G103" s="141"/>
      <c r="H103" s="142"/>
      <c r="I103" s="66" t="str">
        <f>IF(J103="","",M103/J103)</f>
        <v/>
      </c>
      <c r="J103" s="70"/>
      <c r="K103" s="99" t="str">
        <f>IF(J103=1,"5",IF(J103=2,"10",IF(J103=3,"15",IF(J103=4,"19",IF(J103=5,"23",IF(J103=6,"27",IF(J103=7,"31",IF(J103="",""))))))))</f>
        <v/>
      </c>
      <c r="L103" s="99">
        <f>G103*J103</f>
        <v>0</v>
      </c>
      <c r="M103" s="100">
        <f>L103/15</f>
        <v>0</v>
      </c>
      <c r="N103" s="101" t="str">
        <f>IF(I103="","",ROUNDUP(I103*K103,0))</f>
        <v/>
      </c>
      <c r="O103" s="102" t="str">
        <f>IF(J103&gt;0,(N103*Sheet2!I5),"")</f>
        <v/>
      </c>
    </row>
    <row r="104" spans="1:16" s="54" customFormat="1" x14ac:dyDescent="0.2">
      <c r="A104" s="192" t="s">
        <v>71</v>
      </c>
      <c r="B104" s="187"/>
      <c r="C104" s="188"/>
      <c r="D104" s="134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66"/>
    </row>
    <row r="105" spans="1:16" s="54" customFormat="1" x14ac:dyDescent="0.2">
      <c r="A105" s="189"/>
      <c r="B105" s="190"/>
      <c r="C105" s="191"/>
      <c r="D105" s="137"/>
      <c r="E105" s="138"/>
      <c r="F105" s="138"/>
      <c r="G105" s="138"/>
      <c r="H105" s="138"/>
      <c r="I105" s="138"/>
      <c r="J105" s="138"/>
      <c r="K105" s="138"/>
      <c r="L105" s="138"/>
      <c r="M105" s="185"/>
      <c r="N105" s="138"/>
      <c r="O105" s="166"/>
    </row>
    <row r="106" spans="1:16" s="54" customFormat="1" x14ac:dyDescent="0.2">
      <c r="A106" s="182" t="s">
        <v>27</v>
      </c>
      <c r="B106" s="183"/>
      <c r="C106" s="183"/>
      <c r="D106" s="183"/>
      <c r="E106" s="183"/>
      <c r="F106" s="60"/>
      <c r="G106" s="217"/>
      <c r="H106" s="218"/>
      <c r="I106" s="72"/>
      <c r="J106" s="73"/>
      <c r="K106" s="99" t="str">
        <f>IF(J106=1,"5",IF(J106=2,"10",IF(J106=3,"15",IF(J106=4,"19",IF(J106=5,"23",IF(J106=6,"27",IF(J106=7,"31",IF(J106="",""))))))))</f>
        <v/>
      </c>
      <c r="L106" s="101"/>
      <c r="M106" s="100"/>
      <c r="N106" s="103" t="str">
        <f>IF(I106="","",ROUNDUP(I106*K106,0))</f>
        <v/>
      </c>
      <c r="O106" s="102" t="str">
        <f>IF(J106&gt;0,PRODUCT(N106*Sheet2!I14),"")</f>
        <v/>
      </c>
      <c r="P106" s="16"/>
    </row>
    <row r="107" spans="1:16" s="54" customFormat="1" x14ac:dyDescent="0.2">
      <c r="A107" s="186" t="s">
        <v>71</v>
      </c>
      <c r="B107" s="187"/>
      <c r="C107" s="188"/>
      <c r="D107" s="134"/>
      <c r="E107" s="135"/>
      <c r="F107" s="135"/>
      <c r="G107" s="135"/>
      <c r="H107" s="135"/>
      <c r="I107" s="135"/>
      <c r="J107" s="135"/>
      <c r="K107" s="135"/>
      <c r="L107" s="135"/>
      <c r="M107" s="185"/>
      <c r="N107" s="135"/>
      <c r="O107" s="166"/>
    </row>
    <row r="108" spans="1:16" s="54" customFormat="1" x14ac:dyDescent="0.2">
      <c r="A108" s="189"/>
      <c r="B108" s="190"/>
      <c r="C108" s="191"/>
      <c r="D108" s="137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66"/>
    </row>
    <row r="109" spans="1:16" s="54" customFormat="1" x14ac:dyDescent="0.2">
      <c r="A109" s="182" t="s">
        <v>56</v>
      </c>
      <c r="B109" s="183"/>
      <c r="C109" s="183"/>
      <c r="D109" s="183"/>
      <c r="E109" s="183"/>
      <c r="F109" s="279"/>
      <c r="G109" s="141"/>
      <c r="H109" s="142"/>
      <c r="I109" s="66" t="str">
        <f>IF(J109="","",M109/J109)</f>
        <v/>
      </c>
      <c r="J109" s="74"/>
      <c r="K109" s="99" t="str">
        <f>IF(J109=1,"5",IF(J109=2,"10",IF(J109=3,"15",IF(J109=4,"19",IF(J109=5,"23",IF(J109=6,"27",IF(J109=7,"31",IF(J109="",""))))))))</f>
        <v/>
      </c>
      <c r="L109" s="99">
        <f>G109*J109</f>
        <v>0</v>
      </c>
      <c r="M109" s="100">
        <f>L109/15</f>
        <v>0</v>
      </c>
      <c r="N109" s="101" t="str">
        <f>IF(I109="","",ROUNDUP(I109*K109,0))</f>
        <v/>
      </c>
      <c r="O109" s="102" t="str">
        <f>IF(J109&gt;0,(N109*Sheet2!I12),"")</f>
        <v/>
      </c>
      <c r="P109" s="16"/>
    </row>
    <row r="110" spans="1:16" s="54" customFormat="1" x14ac:dyDescent="0.2">
      <c r="A110" s="186" t="s">
        <v>71</v>
      </c>
      <c r="B110" s="187"/>
      <c r="C110" s="188"/>
      <c r="D110" s="134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66"/>
    </row>
    <row r="111" spans="1:16" s="54" customFormat="1" x14ac:dyDescent="0.2">
      <c r="A111" s="189"/>
      <c r="B111" s="190"/>
      <c r="C111" s="191"/>
      <c r="D111" s="137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66"/>
    </row>
    <row r="112" spans="1:16" s="54" customFormat="1" x14ac:dyDescent="0.2">
      <c r="A112" s="182" t="s">
        <v>55</v>
      </c>
      <c r="B112" s="183"/>
      <c r="C112" s="183"/>
      <c r="D112" s="183"/>
      <c r="E112" s="183"/>
      <c r="F112" s="279"/>
      <c r="G112" s="141"/>
      <c r="H112" s="142"/>
      <c r="I112" s="66" t="str">
        <f>IF(J112="","",M112/J112)</f>
        <v/>
      </c>
      <c r="J112" s="74"/>
      <c r="K112" s="99" t="str">
        <f>IF(J112=1,"5",IF(J112=2,"10",IF(J112=3,"15",IF(J112=4,"19",IF(J112=5,"23",IF(J112=6,"27",IF(J112=7,"31",IF(J112="",""))))))))</f>
        <v/>
      </c>
      <c r="L112" s="99">
        <f>G112*J112</f>
        <v>0</v>
      </c>
      <c r="M112" s="100">
        <f>L112/15</f>
        <v>0</v>
      </c>
      <c r="N112" s="101" t="str">
        <f>IF(I112="","",ROUNDUP(I112*K112,0))</f>
        <v/>
      </c>
      <c r="O112" s="102" t="str">
        <f>IF(J112&gt;0,(N112*Sheet2!I12),"")</f>
        <v/>
      </c>
      <c r="P112" s="16"/>
    </row>
    <row r="113" spans="1:16" s="54" customFormat="1" x14ac:dyDescent="0.2">
      <c r="A113" s="186" t="s">
        <v>71</v>
      </c>
      <c r="B113" s="187"/>
      <c r="C113" s="188"/>
      <c r="D113" s="134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6"/>
    </row>
    <row r="114" spans="1:16" s="54" customFormat="1" x14ac:dyDescent="0.2">
      <c r="A114" s="189"/>
      <c r="B114" s="190"/>
      <c r="C114" s="191"/>
      <c r="D114" s="137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9"/>
    </row>
    <row r="115" spans="1:16" s="54" customFormat="1" x14ac:dyDescent="0.2">
      <c r="A115" s="182" t="s">
        <v>42</v>
      </c>
      <c r="B115" s="183"/>
      <c r="C115" s="183"/>
      <c r="D115" s="184"/>
      <c r="E115" s="184"/>
      <c r="F115" s="184"/>
      <c r="G115" s="184"/>
      <c r="H115" s="184"/>
      <c r="I115" s="82"/>
      <c r="J115" s="83"/>
      <c r="K115" s="83"/>
      <c r="L115" s="84"/>
      <c r="M115" s="85"/>
      <c r="N115" s="86" t="str">
        <f>IF(G115&gt;0,ROUNDUP(G115*L115/15,0),"")</f>
        <v/>
      </c>
      <c r="O115" s="87" t="str">
        <f>IF(G115&gt;0,PRODUCT(N115*Sheet2!I13),"")</f>
        <v/>
      </c>
      <c r="P115" s="16"/>
    </row>
    <row r="116" spans="1:16" s="54" customFormat="1" x14ac:dyDescent="0.2">
      <c r="A116" s="167"/>
      <c r="B116" s="168"/>
      <c r="C116" s="168"/>
      <c r="D116" s="168"/>
      <c r="E116" s="169"/>
      <c r="F116" s="169"/>
      <c r="G116" s="169"/>
      <c r="H116" s="169"/>
      <c r="I116" s="93"/>
      <c r="J116" s="88"/>
      <c r="K116" s="88"/>
      <c r="L116" s="88"/>
      <c r="M116" s="89"/>
      <c r="N116" s="88"/>
      <c r="O116" s="88"/>
    </row>
    <row r="117" spans="1:16" s="54" customFormat="1" x14ac:dyDescent="0.2">
      <c r="A117" s="180"/>
      <c r="B117" s="181"/>
      <c r="C117" s="181"/>
      <c r="D117" s="181"/>
      <c r="E117" s="181"/>
      <c r="F117" s="181"/>
      <c r="G117" s="181"/>
      <c r="H117" s="181"/>
      <c r="I117" s="61"/>
      <c r="J117" s="92"/>
      <c r="K117" s="88"/>
      <c r="L117" s="88"/>
      <c r="M117" s="89"/>
      <c r="N117" s="88"/>
      <c r="O117" s="88"/>
    </row>
    <row r="118" spans="1:16" s="54" customFormat="1" x14ac:dyDescent="0.2">
      <c r="A118" s="180"/>
      <c r="B118" s="181"/>
      <c r="C118" s="181"/>
      <c r="D118" s="181"/>
      <c r="E118" s="181"/>
      <c r="F118" s="181"/>
      <c r="G118" s="181"/>
      <c r="H118" s="181"/>
      <c r="I118" s="94"/>
      <c r="J118" s="88"/>
      <c r="K118" s="88"/>
      <c r="L118" s="88"/>
      <c r="M118" s="90"/>
      <c r="N118" s="91"/>
      <c r="O118" s="91"/>
    </row>
    <row r="119" spans="1:16" s="54" customFormat="1" x14ac:dyDescent="0.2">
      <c r="A119" s="62"/>
      <c r="B119" s="63"/>
      <c r="C119" s="64"/>
      <c r="D119" s="64"/>
      <c r="E119" s="64"/>
      <c r="F119" s="65"/>
      <c r="G119" s="141"/>
      <c r="H119" s="142"/>
      <c r="I119" s="66" t="str">
        <f>IF(J119="","",M119/J119)</f>
        <v/>
      </c>
      <c r="J119" s="46"/>
      <c r="K119" s="95" t="str">
        <f>IF(J119=1,"5",IF(J119=2,"10",IF(J119=3,"15",IF(J119=4,"19",IF(J119=5,"23",IF(J119=6,"27",IF(J119=7,"31",IF(J119="",""))))))))</f>
        <v/>
      </c>
      <c r="L119" s="95">
        <f>G119*J119</f>
        <v>0</v>
      </c>
      <c r="M119" s="96">
        <f>L119/15</f>
        <v>0</v>
      </c>
      <c r="N119" s="97" t="str">
        <f>IF(I119="","",ROUNDUP(I119*K119,0))</f>
        <v/>
      </c>
      <c r="O119" s="98" t="str">
        <f>IF(J119&gt;0,(N119*Sheet2!I13),"")</f>
        <v/>
      </c>
    </row>
    <row r="120" spans="1:16" s="54" customFormat="1" ht="12" customHeight="1" x14ac:dyDescent="0.2">
      <c r="A120" s="186" t="s">
        <v>71</v>
      </c>
      <c r="B120" s="187"/>
      <c r="C120" s="188"/>
      <c r="D120" s="134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66"/>
    </row>
    <row r="121" spans="1:16" s="54" customFormat="1" ht="10.5" customHeight="1" x14ac:dyDescent="0.2">
      <c r="A121" s="189"/>
      <c r="B121" s="190"/>
      <c r="C121" s="191"/>
      <c r="D121" s="137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66"/>
    </row>
    <row r="122" spans="1:16" s="54" customFormat="1" ht="13.15" customHeight="1" x14ac:dyDescent="0.2">
      <c r="A122" s="167" t="s">
        <v>62</v>
      </c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26" t="s">
        <v>61</v>
      </c>
      <c r="N122" s="127"/>
      <c r="O122" s="76">
        <f>SUM(O30:O119)</f>
        <v>0</v>
      </c>
    </row>
    <row r="123" spans="1:16" ht="14.25" customHeight="1" x14ac:dyDescent="0.2">
      <c r="A123" s="212" t="s">
        <v>26</v>
      </c>
      <c r="B123" s="213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1"/>
    </row>
    <row r="124" spans="1:16" ht="10.15" customHeight="1" x14ac:dyDescent="0.2">
      <c r="A124" s="202"/>
      <c r="B124" s="203"/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</row>
    <row r="125" spans="1:16" ht="15" customHeight="1" x14ac:dyDescent="0.2">
      <c r="A125" s="202"/>
      <c r="B125" s="203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</row>
    <row r="126" spans="1:16" ht="3" customHeight="1" x14ac:dyDescent="0.2">
      <c r="A126" s="204"/>
      <c r="B126" s="205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</row>
    <row r="127" spans="1:16" x14ac:dyDescent="0.2">
      <c r="A127" s="212" t="s">
        <v>93</v>
      </c>
      <c r="B127" s="213"/>
      <c r="C127" s="215"/>
      <c r="D127" s="215"/>
      <c r="E127" s="216"/>
      <c r="F127" s="33" t="s">
        <v>28</v>
      </c>
      <c r="G127" s="212" t="s">
        <v>44</v>
      </c>
      <c r="H127" s="213"/>
      <c r="I127" s="213"/>
      <c r="J127" s="213"/>
      <c r="K127" s="213"/>
      <c r="L127" s="213"/>
      <c r="M127" s="213"/>
      <c r="N127" s="213"/>
      <c r="O127" s="214"/>
    </row>
    <row r="128" spans="1:16" x14ac:dyDescent="0.2">
      <c r="A128" s="197"/>
      <c r="B128" s="198"/>
      <c r="C128" s="198"/>
      <c r="D128" s="198"/>
      <c r="E128" s="199"/>
      <c r="F128" s="121"/>
      <c r="G128" s="197"/>
      <c r="H128" s="198"/>
      <c r="I128" s="198"/>
      <c r="J128" s="198"/>
      <c r="K128" s="198"/>
      <c r="L128" s="198"/>
      <c r="M128" s="198"/>
      <c r="N128" s="198"/>
      <c r="O128" s="199"/>
    </row>
    <row r="129" spans="1:15" x14ac:dyDescent="0.2">
      <c r="A129" s="196"/>
      <c r="B129" s="196"/>
      <c r="C129" s="11"/>
      <c r="D129" s="11"/>
      <c r="E129" s="10"/>
      <c r="F129" s="24"/>
      <c r="G129" s="34"/>
      <c r="H129" s="35"/>
      <c r="I129" s="49"/>
      <c r="J129" s="35"/>
      <c r="K129" s="35"/>
      <c r="L129" s="35"/>
      <c r="M129" s="49"/>
      <c r="N129" s="35"/>
      <c r="O129" s="36" t="s">
        <v>112</v>
      </c>
    </row>
  </sheetData>
  <sheetProtection algorithmName="SHA-512" hashValue="TKAEiHDwBAwbkDYKyTT8YOybx0M84ub4sizJ78BFnqK8KUEP2Q2LpcJzzpYiPvDSJrAeYRpSJsGAuf+y8AWX7w==" saltValue="d0Rgax7+A0D8po8ZmJaHyw==" spinCount="100000" sheet="1" selectLockedCells="1"/>
  <dataConsolidate/>
  <mergeCells count="201">
    <mergeCell ref="B30:C31"/>
    <mergeCell ref="A21:C22"/>
    <mergeCell ref="E87:F87"/>
    <mergeCell ref="A88:C89"/>
    <mergeCell ref="A1:B4"/>
    <mergeCell ref="C1:O4"/>
    <mergeCell ref="B33:C33"/>
    <mergeCell ref="B36:C36"/>
    <mergeCell ref="B39:C39"/>
    <mergeCell ref="B42:C42"/>
    <mergeCell ref="B45:C45"/>
    <mergeCell ref="B51:C51"/>
    <mergeCell ref="G20:H20"/>
    <mergeCell ref="D29:J29"/>
    <mergeCell ref="G42:H42"/>
    <mergeCell ref="E42:F42"/>
    <mergeCell ref="G36:H36"/>
    <mergeCell ref="E39:F39"/>
    <mergeCell ref="D37:O38"/>
    <mergeCell ref="A40:C41"/>
    <mergeCell ref="N30:N31"/>
    <mergeCell ref="E33:F33"/>
    <mergeCell ref="G39:H39"/>
    <mergeCell ref="A32:D32"/>
    <mergeCell ref="E36:F36"/>
    <mergeCell ref="A37:C38"/>
    <mergeCell ref="G26:H26"/>
    <mergeCell ref="A43:C44"/>
    <mergeCell ref="A112:F112"/>
    <mergeCell ref="G109:H109"/>
    <mergeCell ref="A109:F109"/>
    <mergeCell ref="A106:E106"/>
    <mergeCell ref="B90:C91"/>
    <mergeCell ref="D90:M91"/>
    <mergeCell ref="B60:C60"/>
    <mergeCell ref="A55:C56"/>
    <mergeCell ref="D55:O56"/>
    <mergeCell ref="A58:C59"/>
    <mergeCell ref="B57:C57"/>
    <mergeCell ref="E60:F60"/>
    <mergeCell ref="G57:H57"/>
    <mergeCell ref="G60:H60"/>
    <mergeCell ref="E57:F57"/>
    <mergeCell ref="A61:C62"/>
    <mergeCell ref="D61:O62"/>
    <mergeCell ref="B69:C69"/>
    <mergeCell ref="G63:H63"/>
    <mergeCell ref="A70:C71"/>
    <mergeCell ref="A46:C47"/>
    <mergeCell ref="D46:O47"/>
    <mergeCell ref="A49:C50"/>
    <mergeCell ref="D58:O59"/>
    <mergeCell ref="B54:C54"/>
    <mergeCell ref="E45:F45"/>
    <mergeCell ref="E54:F54"/>
    <mergeCell ref="G51:H51"/>
    <mergeCell ref="G48:H48"/>
    <mergeCell ref="D49:O50"/>
    <mergeCell ref="B48:C48"/>
    <mergeCell ref="A52:C53"/>
    <mergeCell ref="D52:O53"/>
    <mergeCell ref="E51:F51"/>
    <mergeCell ref="G45:H45"/>
    <mergeCell ref="E48:F48"/>
    <mergeCell ref="G54:H54"/>
    <mergeCell ref="E84:F84"/>
    <mergeCell ref="E63:F63"/>
    <mergeCell ref="G75:H75"/>
    <mergeCell ref="B84:C84"/>
    <mergeCell ref="G68:O68"/>
    <mergeCell ref="E69:F69"/>
    <mergeCell ref="E72:F72"/>
    <mergeCell ref="A68:D68"/>
    <mergeCell ref="D70:O71"/>
    <mergeCell ref="B66:C67"/>
    <mergeCell ref="D66:M67"/>
    <mergeCell ref="D79:O80"/>
    <mergeCell ref="B75:C75"/>
    <mergeCell ref="B78:C78"/>
    <mergeCell ref="A64:C65"/>
    <mergeCell ref="D64:O65"/>
    <mergeCell ref="E68:F68"/>
    <mergeCell ref="O66:O67"/>
    <mergeCell ref="B63:C63"/>
    <mergeCell ref="G84:H84"/>
    <mergeCell ref="N66:N67"/>
    <mergeCell ref="E75:F75"/>
    <mergeCell ref="G9:H9"/>
    <mergeCell ref="G14:H14"/>
    <mergeCell ref="G17:H17"/>
    <mergeCell ref="G11:H11"/>
    <mergeCell ref="E14:F14"/>
    <mergeCell ref="A6:F6"/>
    <mergeCell ref="D12:O13"/>
    <mergeCell ref="D15:O16"/>
    <mergeCell ref="A10:D10"/>
    <mergeCell ref="K8:O8"/>
    <mergeCell ref="E10:O10"/>
    <mergeCell ref="E11:F11"/>
    <mergeCell ref="B11:C11"/>
    <mergeCell ref="B14:C14"/>
    <mergeCell ref="A12:C13"/>
    <mergeCell ref="A15:C16"/>
    <mergeCell ref="B9:C9"/>
    <mergeCell ref="B17:C17"/>
    <mergeCell ref="A27:C28"/>
    <mergeCell ref="B29:C29"/>
    <mergeCell ref="D43:O44"/>
    <mergeCell ref="B23:C23"/>
    <mergeCell ref="A5:F5"/>
    <mergeCell ref="A7:J7"/>
    <mergeCell ref="K7:O7"/>
    <mergeCell ref="K6:O6"/>
    <mergeCell ref="G5:J5"/>
    <mergeCell ref="E17:F17"/>
    <mergeCell ref="E9:F9"/>
    <mergeCell ref="A8:J8"/>
    <mergeCell ref="E23:F23"/>
    <mergeCell ref="E26:F26"/>
    <mergeCell ref="E20:F20"/>
    <mergeCell ref="G33:H33"/>
    <mergeCell ref="B20:C20"/>
    <mergeCell ref="A24:C25"/>
    <mergeCell ref="B26:C26"/>
    <mergeCell ref="D27:O28"/>
    <mergeCell ref="O30:O31"/>
    <mergeCell ref="A34:C35"/>
    <mergeCell ref="D34:O35"/>
    <mergeCell ref="G6:J6"/>
    <mergeCell ref="K5:O5"/>
    <mergeCell ref="A129:B129"/>
    <mergeCell ref="A128:E128"/>
    <mergeCell ref="E81:F81"/>
    <mergeCell ref="E78:F78"/>
    <mergeCell ref="A124:B126"/>
    <mergeCell ref="D82:O83"/>
    <mergeCell ref="A94:H94"/>
    <mergeCell ref="G112:H112"/>
    <mergeCell ref="A96:H96"/>
    <mergeCell ref="A82:C83"/>
    <mergeCell ref="C123:O126"/>
    <mergeCell ref="G127:O127"/>
    <mergeCell ref="G128:O128"/>
    <mergeCell ref="A127:E127"/>
    <mergeCell ref="A107:C108"/>
    <mergeCell ref="A122:L122"/>
    <mergeCell ref="A123:B123"/>
    <mergeCell ref="G103:H103"/>
    <mergeCell ref="G106:H106"/>
    <mergeCell ref="A113:C114"/>
    <mergeCell ref="D113:O114"/>
    <mergeCell ref="A120:C121"/>
    <mergeCell ref="D24:O25"/>
    <mergeCell ref="D120:O121"/>
    <mergeCell ref="A116:H116"/>
    <mergeCell ref="D85:O86"/>
    <mergeCell ref="E92:O92"/>
    <mergeCell ref="O90:O91"/>
    <mergeCell ref="N90:N91"/>
    <mergeCell ref="B100:C100"/>
    <mergeCell ref="B103:C103"/>
    <mergeCell ref="A93:H93"/>
    <mergeCell ref="G100:H100"/>
    <mergeCell ref="A117:H117"/>
    <mergeCell ref="A118:H118"/>
    <mergeCell ref="G119:H119"/>
    <mergeCell ref="A115:H115"/>
    <mergeCell ref="D107:O108"/>
    <mergeCell ref="A110:C111"/>
    <mergeCell ref="D110:O111"/>
    <mergeCell ref="D88:O89"/>
    <mergeCell ref="A97:C98"/>
    <mergeCell ref="D97:O98"/>
    <mergeCell ref="A101:C102"/>
    <mergeCell ref="D101:O102"/>
    <mergeCell ref="A104:C105"/>
    <mergeCell ref="D104:O105"/>
    <mergeCell ref="M122:N122"/>
    <mergeCell ref="D18:O19"/>
    <mergeCell ref="D21:O22"/>
    <mergeCell ref="A18:C19"/>
    <mergeCell ref="G87:H87"/>
    <mergeCell ref="B81:C81"/>
    <mergeCell ref="A99:O99"/>
    <mergeCell ref="A95:H95"/>
    <mergeCell ref="B87:C87"/>
    <mergeCell ref="A92:D92"/>
    <mergeCell ref="A85:C86"/>
    <mergeCell ref="A73:C74"/>
    <mergeCell ref="D73:O74"/>
    <mergeCell ref="A76:C77"/>
    <mergeCell ref="D76:O77"/>
    <mergeCell ref="A79:C80"/>
    <mergeCell ref="G81:H81"/>
    <mergeCell ref="G23:H23"/>
    <mergeCell ref="D30:M31"/>
    <mergeCell ref="D40:O41"/>
    <mergeCell ref="G72:H72"/>
    <mergeCell ref="G78:H78"/>
    <mergeCell ref="B72:C72"/>
    <mergeCell ref="G69:H69"/>
  </mergeCells>
  <phoneticPr fontId="0" type="noConversion"/>
  <dataValidations xWindow="493" yWindow="591" count="3">
    <dataValidation type="whole" allowBlank="1" showInputMessage="1" showErrorMessage="1" errorTitle="Entry error" error="Enter number between 1 and 7" sqref="J63 J33 J36 J39 J42 J45 J48 J51 J54 J57 J60 J84 J69 J72 J75 J78 J81 J87 J103 J100 J109 J112 J119" xr:uid="{00000000-0002-0000-0000-000000000000}">
      <formula1>1</formula1>
      <formula2>7</formula2>
    </dataValidation>
    <dataValidation type="list" allowBlank="1" showInputMessage="1" showErrorMessage="1" sqref="C119:F119" xr:uid="{00000000-0002-0000-0000-000002000000}">
      <formula1>chore</formula1>
    </dataValidation>
    <dataValidation type="whole" allowBlank="1" showInputMessage="1" showErrorMessage="1" errorTitle="Entry Error" error="Enter number between 1 and 7" sqref="J23:K23 J20:K20 J17:K17 J14:K14 J11:K11 J26:K26 K33 K36 K39 K42 K45 K48 K51 K54 K57 K60 K63 K69 K72 K75 K78 K81 K84 K87 K106 K100 K109 K112 K103 K119" xr:uid="{00000000-0002-0000-0000-000001000000}">
      <formula1>1</formula1>
      <formula2>7</formula2>
    </dataValidation>
  </dataValidations>
  <pageMargins left="0.25" right="0.25" top="0.75" bottom="0.75" header="0.3" footer="0.3"/>
  <pageSetup scale="79" orientation="portrait" r:id="rId1"/>
  <headerFooter scaleWithDoc="0" alignWithMargins="0"/>
  <rowBreaks count="1" manualBreakCount="1">
    <brk id="62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10</xdr:col>
                    <xdr:colOff>28575</xdr:colOff>
                    <xdr:row>4</xdr:row>
                    <xdr:rowOff>95250</xdr:rowOff>
                  </from>
                  <to>
                    <xdr:col>11</xdr:col>
                    <xdr:colOff>123825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733425</xdr:colOff>
                    <xdr:row>8</xdr:row>
                    <xdr:rowOff>285750</xdr:rowOff>
                  </from>
                  <to>
                    <xdr:col>4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Check Box 36">
              <controlPr defaultSize="0" autoFill="0" autoLine="0" autoPict="0">
                <anchor moveWithCells="1">
                  <from>
                    <xdr:col>3</xdr:col>
                    <xdr:colOff>714375</xdr:colOff>
                    <xdr:row>90</xdr:row>
                    <xdr:rowOff>152400</xdr:rowOff>
                  </from>
                  <to>
                    <xdr:col>4</xdr:col>
                    <xdr:colOff>9525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0</xdr:col>
                    <xdr:colOff>0</xdr:colOff>
                    <xdr:row>91</xdr:row>
                    <xdr:rowOff>152400</xdr:rowOff>
                  </from>
                  <to>
                    <xdr:col>2</xdr:col>
                    <xdr:colOff>609600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0</xdr:col>
                    <xdr:colOff>0</xdr:colOff>
                    <xdr:row>92</xdr:row>
                    <xdr:rowOff>123825</xdr:rowOff>
                  </from>
                  <to>
                    <xdr:col>2</xdr:col>
                    <xdr:colOff>257175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9" name="Check Box 41">
              <controlPr defaultSize="0" autoFill="0" autoLine="0" autoPict="0">
                <anchor moveWithCells="1">
                  <from>
                    <xdr:col>2</xdr:col>
                    <xdr:colOff>800100</xdr:colOff>
                    <xdr:row>91</xdr:row>
                    <xdr:rowOff>133350</xdr:rowOff>
                  </from>
                  <to>
                    <xdr:col>4</xdr:col>
                    <xdr:colOff>304800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0" name="Check Box 42">
              <controlPr defaultSize="0" autoFill="0" autoLine="0" autoPict="0">
                <anchor moveWithCells="1">
                  <from>
                    <xdr:col>2</xdr:col>
                    <xdr:colOff>800100</xdr:colOff>
                    <xdr:row>92</xdr:row>
                    <xdr:rowOff>142875</xdr:rowOff>
                  </from>
                  <to>
                    <xdr:col>3</xdr:col>
                    <xdr:colOff>781050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1" name="Check Box 43">
              <controlPr defaultSize="0" autoFill="0" autoLine="0" autoPict="0">
                <anchor moveWithCells="1">
                  <from>
                    <xdr:col>0</xdr:col>
                    <xdr:colOff>0</xdr:colOff>
                    <xdr:row>93</xdr:row>
                    <xdr:rowOff>133350</xdr:rowOff>
                  </from>
                  <to>
                    <xdr:col>2</xdr:col>
                    <xdr:colOff>485775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Check Box 44">
              <controlPr defaultSize="0" autoFill="0" autoLine="0" autoPict="0" altText=" GENERAL HEALTH EVAL">
                <anchor moveWithCells="1">
                  <from>
                    <xdr:col>2</xdr:col>
                    <xdr:colOff>800100</xdr:colOff>
                    <xdr:row>93</xdr:row>
                    <xdr:rowOff>114300</xdr:rowOff>
                  </from>
                  <to>
                    <xdr:col>5</xdr:col>
                    <xdr:colOff>161925</xdr:colOff>
                    <xdr:row>95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3" name="Check Box 74">
              <controlPr defaultSize="0" autoFill="0" autoLine="0" autoPict="0">
                <anchor moveWithCells="1">
                  <from>
                    <xdr:col>5</xdr:col>
                    <xdr:colOff>85725</xdr:colOff>
                    <xdr:row>91</xdr:row>
                    <xdr:rowOff>161925</xdr:rowOff>
                  </from>
                  <to>
                    <xdr:col>7</xdr:col>
                    <xdr:colOff>190500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14" name="Check Box 995">
              <controlPr defaultSize="0" autoFill="0" autoLine="0" autoPict="0">
                <anchor moveWithCells="1">
                  <from>
                    <xdr:col>3</xdr:col>
                    <xdr:colOff>704850</xdr:colOff>
                    <xdr:row>30</xdr:row>
                    <xdr:rowOff>133350</xdr:rowOff>
                  </from>
                  <to>
                    <xdr:col>4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5" name="Check Box 1014">
              <controlPr defaultSize="0" autoFill="0" autoLine="0" autoPict="0">
                <anchor moveWithCells="1">
                  <from>
                    <xdr:col>3</xdr:col>
                    <xdr:colOff>704850</xdr:colOff>
                    <xdr:row>66</xdr:row>
                    <xdr:rowOff>133350</xdr:rowOff>
                  </from>
                  <to>
                    <xdr:col>4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4" r:id="rId16" name="Check Box 13632">
              <controlPr defaultSize="0" autoFill="0" autoLine="0" autoPict="0">
                <anchor moveWithCells="1">
                  <from>
                    <xdr:col>0</xdr:col>
                    <xdr:colOff>0</xdr:colOff>
                    <xdr:row>115</xdr:row>
                    <xdr:rowOff>123825</xdr:rowOff>
                  </from>
                  <to>
                    <xdr:col>4</xdr:col>
                    <xdr:colOff>200025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5" r:id="rId17" name="Check Box 13633">
              <controlPr defaultSize="0" autoFill="0" autoLine="0" autoPict="0">
                <anchor moveWithCells="1">
                  <from>
                    <xdr:col>0</xdr:col>
                    <xdr:colOff>0</xdr:colOff>
                    <xdr:row>116</xdr:row>
                    <xdr:rowOff>123825</xdr:rowOff>
                  </from>
                  <to>
                    <xdr:col>4</xdr:col>
                    <xdr:colOff>428625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6" r:id="rId18" name="Check Box 13634">
              <controlPr defaultSize="0" autoFill="0" autoLine="0" autoPict="0">
                <anchor moveWithCells="1">
                  <from>
                    <xdr:col>4</xdr:col>
                    <xdr:colOff>295275</xdr:colOff>
                    <xdr:row>114</xdr:row>
                    <xdr:rowOff>133350</xdr:rowOff>
                  </from>
                  <to>
                    <xdr:col>7</xdr:col>
                    <xdr:colOff>209550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8" r:id="rId19" name="Check Box 13636">
              <controlPr defaultSize="0" autoFill="0" autoLine="0" autoPict="0">
                <anchor moveWithCells="1">
                  <from>
                    <xdr:col>4</xdr:col>
                    <xdr:colOff>304800</xdr:colOff>
                    <xdr:row>115</xdr:row>
                    <xdr:rowOff>133350</xdr:rowOff>
                  </from>
                  <to>
                    <xdr:col>8</xdr:col>
                    <xdr:colOff>219075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9" r:id="rId20" name="Check Box 13637">
              <controlPr defaultSize="0" autoFill="0" autoLine="0" autoPict="0">
                <anchor moveWithCells="1">
                  <from>
                    <xdr:col>0</xdr:col>
                    <xdr:colOff>0</xdr:colOff>
                    <xdr:row>114</xdr:row>
                    <xdr:rowOff>114300</xdr:rowOff>
                  </from>
                  <to>
                    <xdr:col>3</xdr:col>
                    <xdr:colOff>171450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0" r:id="rId21" name="Check Box 13638">
              <controlPr defaultSize="0" autoFill="0" autoLine="0" autoPict="0">
                <anchor moveWithCells="1">
                  <from>
                    <xdr:col>4</xdr:col>
                    <xdr:colOff>295275</xdr:colOff>
                    <xdr:row>116</xdr:row>
                    <xdr:rowOff>142875</xdr:rowOff>
                  </from>
                  <to>
                    <xdr:col>6</xdr:col>
                    <xdr:colOff>66675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5" r:id="rId22" name="Check Box 13653">
              <controlPr defaultSize="0" autoFill="0" autoLine="0" autoPict="0" altText="Nailcare">
                <anchor moveWithCells="1">
                  <from>
                    <xdr:col>5</xdr:col>
                    <xdr:colOff>85725</xdr:colOff>
                    <xdr:row>92</xdr:row>
                    <xdr:rowOff>142875</xdr:rowOff>
                  </from>
                  <to>
                    <xdr:col>7</xdr:col>
                    <xdr:colOff>314325</xdr:colOff>
                    <xdr:row>94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2"/>
  <sheetViews>
    <sheetView zoomScaleNormal="100" workbookViewId="0">
      <selection activeCell="I15" sqref="I15"/>
    </sheetView>
  </sheetViews>
  <sheetFormatPr defaultRowHeight="12.75" x14ac:dyDescent="0.2"/>
  <cols>
    <col min="4" max="5" width="10.28515625" customWidth="1"/>
    <col min="6" max="6" width="15.28515625" customWidth="1"/>
    <col min="7" max="7" width="10.28515625" customWidth="1"/>
    <col min="8" max="8" width="11" customWidth="1"/>
    <col min="9" max="9" width="10.28515625" customWidth="1"/>
    <col min="11" max="11" width="17" customWidth="1"/>
    <col min="18" max="18" width="11.5703125" bestFit="1" customWidth="1"/>
  </cols>
  <sheetData>
    <row r="1" spans="1:18" ht="38.25" x14ac:dyDescent="0.2">
      <c r="F1" s="297" t="s">
        <v>29</v>
      </c>
      <c r="G1" s="297"/>
      <c r="H1" s="6" t="s">
        <v>30</v>
      </c>
      <c r="I1" t="s">
        <v>31</v>
      </c>
      <c r="O1" t="s">
        <v>57</v>
      </c>
      <c r="R1" s="24" t="s">
        <v>69</v>
      </c>
    </row>
    <row r="2" spans="1:18" x14ac:dyDescent="0.2">
      <c r="K2" t="s">
        <v>46</v>
      </c>
      <c r="L2" t="b">
        <v>0</v>
      </c>
      <c r="O2" s="37">
        <v>15</v>
      </c>
      <c r="R2">
        <f>(INDEX({15,30,45,60,75,90,105,120,135,150,165,180,195,210,225,240,255,270,285,300,315,330,345,360,375,390,405,420,435,450,465,480,495,510,525,540,555,570,585,600,615,630,645,660,675,690,705,720,735,750,765,780,795,810,835,850,865,880,895,910,925,940,955,970,985,1000}, MATCH('HCBS-3a'!G100,{0,16,31,46,61,76,91,106,121,136,151,166,181,196,211,226,241,256,271,286,301,316,331,346,361,376,391,406,421,436,451,466,481,496,511,526,541,556,571,586,601,616,631,646,661,676,691,706,721,736,751,766,781,796,811,836,851,866,881,896,911,926,986,1001}))*'HCBS-3a'!L100/15)</f>
        <v>0</v>
      </c>
    </row>
    <row r="3" spans="1:18" x14ac:dyDescent="0.2">
      <c r="F3" t="s">
        <v>49</v>
      </c>
      <c r="H3" t="b">
        <v>0</v>
      </c>
      <c r="I3" s="26">
        <v>8.14</v>
      </c>
      <c r="O3" s="37">
        <v>30</v>
      </c>
      <c r="R3">
        <f>(INDEX({15,30,45,60,75,90,105,120,135,150,165,180,195,210,225,240,255,270,285,300,315,330,345,360,375,390,405,420,435,450,465,480,495,510,525,540,555,570,585,600,615,630,645,660,675,690,705,720,735,750,765,780,795,810,835,850,865,880,895,910,925,940,955,970,985,1000}, MATCH('HCBS-3a'!G103,{0,16,31,46,61,76,91,106,121,136,151,166,181,196,211,226,241,256,271,286,301,316,331,346,361,376,391,406,421,436,451,466,481,496,511,526,541,556,571,586,601,616,631,646,661,676,691,706,721,736,751,766,781,796,811,836,851,866,881,896,911,926,986,1001}))*'HCBS-3a'!L103/15)</f>
        <v>0</v>
      </c>
    </row>
    <row r="4" spans="1:18" x14ac:dyDescent="0.2">
      <c r="A4" s="24"/>
      <c r="F4" s="29" t="s">
        <v>32</v>
      </c>
      <c r="G4" s="29" t="s">
        <v>47</v>
      </c>
      <c r="H4" s="29" t="b">
        <v>0</v>
      </c>
      <c r="I4" s="30">
        <v>81.069999999999993</v>
      </c>
      <c r="O4" s="37">
        <v>45</v>
      </c>
    </row>
    <row r="5" spans="1:18" x14ac:dyDescent="0.2">
      <c r="A5" s="24"/>
      <c r="F5" t="s">
        <v>33</v>
      </c>
      <c r="H5" t="b">
        <v>0</v>
      </c>
      <c r="I5" s="26">
        <v>8.14</v>
      </c>
      <c r="O5" s="37">
        <v>60</v>
      </c>
    </row>
    <row r="6" spans="1:18" x14ac:dyDescent="0.2">
      <c r="A6" s="24"/>
      <c r="F6" s="29" t="s">
        <v>50</v>
      </c>
      <c r="G6" s="31" t="s">
        <v>34</v>
      </c>
      <c r="H6" s="29" t="b">
        <v>0</v>
      </c>
      <c r="I6" s="30">
        <v>106.66</v>
      </c>
      <c r="O6" s="37">
        <v>75</v>
      </c>
    </row>
    <row r="7" spans="1:18" x14ac:dyDescent="0.2">
      <c r="A7" s="24"/>
      <c r="F7" s="29" t="s">
        <v>51</v>
      </c>
      <c r="G7" s="29" t="s">
        <v>35</v>
      </c>
      <c r="H7" s="29" t="b">
        <v>0</v>
      </c>
      <c r="I7" s="30">
        <v>267.79000000000002</v>
      </c>
      <c r="O7" s="37">
        <v>90</v>
      </c>
    </row>
    <row r="8" spans="1:18" x14ac:dyDescent="0.2">
      <c r="A8" s="24"/>
      <c r="F8" s="29" t="s">
        <v>53</v>
      </c>
      <c r="G8" s="29" t="s">
        <v>52</v>
      </c>
      <c r="H8" s="29" t="b">
        <v>0</v>
      </c>
      <c r="I8" s="30">
        <v>5.97</v>
      </c>
      <c r="O8" s="37">
        <v>105</v>
      </c>
    </row>
    <row r="9" spans="1:18" x14ac:dyDescent="0.2">
      <c r="A9" s="24"/>
      <c r="F9" t="s">
        <v>36</v>
      </c>
      <c r="G9" t="s">
        <v>37</v>
      </c>
      <c r="H9" t="b">
        <v>0</v>
      </c>
      <c r="I9" s="27">
        <f>IF(H9=TRUE,7.66,IF(H9=FALSE,8.14))</f>
        <v>8.14</v>
      </c>
      <c r="O9" s="37">
        <v>120</v>
      </c>
    </row>
    <row r="10" spans="1:18" x14ac:dyDescent="0.2">
      <c r="F10" t="s">
        <v>39</v>
      </c>
      <c r="G10" t="s">
        <v>37</v>
      </c>
      <c r="H10" t="b">
        <v>0</v>
      </c>
      <c r="I10" s="27">
        <f>IF(H10=TRUE,7.68,IF(H10=FALSE,8.17))</f>
        <v>8.17</v>
      </c>
      <c r="O10" s="37">
        <v>135</v>
      </c>
    </row>
    <row r="11" spans="1:18" x14ac:dyDescent="0.2">
      <c r="F11" t="s">
        <v>38</v>
      </c>
      <c r="G11" t="s">
        <v>37</v>
      </c>
      <c r="H11" t="b">
        <v>0</v>
      </c>
      <c r="I11" s="27">
        <f>IF(H11=TRUE,57.18,IF(H11=FALSE,60.99))</f>
        <v>60.99</v>
      </c>
      <c r="O11" s="37">
        <v>150</v>
      </c>
    </row>
    <row r="12" spans="1:18" x14ac:dyDescent="0.2">
      <c r="F12" t="s">
        <v>59</v>
      </c>
      <c r="H12" t="b">
        <v>0</v>
      </c>
      <c r="I12" s="26">
        <v>3.32</v>
      </c>
      <c r="O12" s="37">
        <v>165</v>
      </c>
    </row>
    <row r="13" spans="1:18" x14ac:dyDescent="0.2">
      <c r="F13" t="s">
        <v>48</v>
      </c>
      <c r="I13" s="26">
        <v>8.14</v>
      </c>
      <c r="O13" s="37">
        <v>180</v>
      </c>
    </row>
    <row r="14" spans="1:18" x14ac:dyDescent="0.2">
      <c r="F14" t="s">
        <v>40</v>
      </c>
      <c r="G14" t="s">
        <v>41</v>
      </c>
      <c r="I14" s="26">
        <v>10.99</v>
      </c>
      <c r="O14" s="37">
        <v>195</v>
      </c>
    </row>
    <row r="15" spans="1:18" x14ac:dyDescent="0.2">
      <c r="I15" s="25"/>
      <c r="O15" s="37">
        <v>210</v>
      </c>
    </row>
    <row r="16" spans="1:18" x14ac:dyDescent="0.2">
      <c r="G16" s="7"/>
      <c r="H16" s="24" t="s">
        <v>45</v>
      </c>
      <c r="O16" s="37">
        <v>225</v>
      </c>
    </row>
    <row r="17" spans="1:15" x14ac:dyDescent="0.2">
      <c r="G17" s="17"/>
      <c r="H17" s="16" t="s">
        <v>54</v>
      </c>
      <c r="O17" s="37">
        <v>240</v>
      </c>
    </row>
    <row r="18" spans="1:15" x14ac:dyDescent="0.2">
      <c r="G18" s="29"/>
      <c r="H18" s="24" t="s">
        <v>66</v>
      </c>
      <c r="O18" s="37">
        <v>255</v>
      </c>
    </row>
    <row r="19" spans="1:15" x14ac:dyDescent="0.2">
      <c r="A19" s="2"/>
      <c r="O19" s="37">
        <v>270</v>
      </c>
    </row>
    <row r="20" spans="1:15" x14ac:dyDescent="0.2">
      <c r="A20" s="2"/>
      <c r="O20" s="37">
        <v>285</v>
      </c>
    </row>
    <row r="21" spans="1:15" x14ac:dyDescent="0.2">
      <c r="A21" s="2"/>
      <c r="O21" s="37">
        <v>300</v>
      </c>
    </row>
    <row r="22" spans="1:15" x14ac:dyDescent="0.2">
      <c r="A22" s="2"/>
      <c r="D22" s="8">
        <f>IF('HCBS-3a'!B31&gt;0,'HCBS-3a'!B31/15,0)</f>
        <v>0</v>
      </c>
      <c r="E22">
        <f>'HCBS-3a'!E31</f>
        <v>0</v>
      </c>
      <c r="F22" s="8">
        <f>IF(D22&gt;0,D22/E22,0)</f>
        <v>0</v>
      </c>
      <c r="O22" s="37">
        <v>315</v>
      </c>
    </row>
    <row r="23" spans="1:15" x14ac:dyDescent="0.2">
      <c r="A23" s="2"/>
      <c r="D23" s="8">
        <f>IF('HCBS-3a'!B67&gt;0,'HCBS-3a'!B67/15,0)</f>
        <v>0</v>
      </c>
      <c r="E23">
        <f>'HCBS-3a'!E67</f>
        <v>0</v>
      </c>
      <c r="F23" s="8">
        <f>IF(D23&gt;0,D23/E23,0)</f>
        <v>0</v>
      </c>
      <c r="O23" s="37">
        <v>330</v>
      </c>
    </row>
    <row r="24" spans="1:15" x14ac:dyDescent="0.2">
      <c r="A24" s="2"/>
      <c r="D24" s="8">
        <f>IF('HCBS-3a'!B91&gt;0,'HCBS-3a'!B91/15,0)</f>
        <v>0</v>
      </c>
      <c r="E24">
        <f>'HCBS-3a'!E91</f>
        <v>0</v>
      </c>
      <c r="F24" s="8">
        <f>IF(D24&gt;0,D24/E24,0)</f>
        <v>0</v>
      </c>
      <c r="O24" s="37">
        <v>345</v>
      </c>
    </row>
    <row r="25" spans="1:15" x14ac:dyDescent="0.2">
      <c r="O25" s="37">
        <v>360</v>
      </c>
    </row>
    <row r="26" spans="1:15" x14ac:dyDescent="0.2">
      <c r="O26" s="37">
        <v>375</v>
      </c>
    </row>
    <row r="27" spans="1:15" x14ac:dyDescent="0.2">
      <c r="D27" s="15"/>
      <c r="E27" s="15"/>
      <c r="F27" s="15"/>
      <c r="G27" s="15"/>
      <c r="H27" s="15"/>
      <c r="I27" s="15"/>
      <c r="O27" s="37">
        <v>390</v>
      </c>
    </row>
    <row r="28" spans="1:15" x14ac:dyDescent="0.2">
      <c r="D28" s="5"/>
      <c r="E28" s="5"/>
      <c r="F28" s="5"/>
      <c r="G28" s="5"/>
      <c r="H28" s="5"/>
      <c r="I28" s="5"/>
      <c r="O28" s="37">
        <v>405</v>
      </c>
    </row>
    <row r="29" spans="1:15" x14ac:dyDescent="0.2">
      <c r="D29" s="5"/>
      <c r="E29" s="5"/>
      <c r="F29" s="5"/>
      <c r="G29" s="5"/>
      <c r="H29" s="5"/>
      <c r="I29" s="5"/>
      <c r="O29" s="37">
        <v>420</v>
      </c>
    </row>
    <row r="30" spans="1:15" x14ac:dyDescent="0.2">
      <c r="O30" s="37">
        <v>435</v>
      </c>
    </row>
    <row r="31" spans="1:15" x14ac:dyDescent="0.2">
      <c r="O31" s="37">
        <v>450</v>
      </c>
    </row>
    <row r="32" spans="1:15" x14ac:dyDescent="0.2">
      <c r="O32" s="37">
        <v>465</v>
      </c>
    </row>
    <row r="33" spans="1:15" x14ac:dyDescent="0.2">
      <c r="O33" s="37">
        <v>480</v>
      </c>
    </row>
    <row r="34" spans="1:15" x14ac:dyDescent="0.2">
      <c r="O34" s="37">
        <v>495</v>
      </c>
    </row>
    <row r="35" spans="1:15" x14ac:dyDescent="0.2">
      <c r="O35" s="37">
        <v>510</v>
      </c>
    </row>
    <row r="36" spans="1:15" x14ac:dyDescent="0.2">
      <c r="O36" s="37">
        <v>525</v>
      </c>
    </row>
    <row r="37" spans="1:15" x14ac:dyDescent="0.2">
      <c r="O37" s="37">
        <v>540</v>
      </c>
    </row>
    <row r="38" spans="1:15" x14ac:dyDescent="0.2">
      <c r="O38" s="37">
        <v>555</v>
      </c>
    </row>
    <row r="39" spans="1:15" x14ac:dyDescent="0.2">
      <c r="O39" s="37">
        <v>570</v>
      </c>
    </row>
    <row r="40" spans="1:15" x14ac:dyDescent="0.2">
      <c r="O40" s="37">
        <v>585</v>
      </c>
    </row>
    <row r="41" spans="1:15" x14ac:dyDescent="0.2">
      <c r="O41" s="37">
        <v>600</v>
      </c>
    </row>
    <row r="42" spans="1:15" x14ac:dyDescent="0.2">
      <c r="A42" s="28">
        <v>0.03</v>
      </c>
    </row>
  </sheetData>
  <mergeCells count="1">
    <mergeCell ref="F1:G1"/>
  </mergeCells>
  <phoneticPr fontId="0" type="noConversion"/>
  <pageMargins left="0.75" right="0.75" top="1" bottom="1" header="0.5" footer="0.5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904CB9D0E1654EAB77D5028380910C" ma:contentTypeVersion="0" ma:contentTypeDescription="Create a new document." ma:contentTypeScope="" ma:versionID="0c8763420cd9cd3c2865e9a0429f23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B06C4A-E088-41B9-BBEF-E477B25FD0C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85A59A-E301-405D-813A-3EF2CBF3F2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8507CE-3616-4C3F-9EE5-054781CD8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HCBS-3a</vt:lpstr>
      <vt:lpstr>Sheet2</vt:lpstr>
      <vt:lpstr>bla</vt:lpstr>
      <vt:lpstr>chore</vt:lpstr>
      <vt:lpstr>'HCBS-3a'!Print_Area</vt:lpstr>
    </vt:vector>
  </TitlesOfParts>
  <Company>Missouri Department of Health and Senior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4.00 Appendix 3 In Home Services Worksheet HCBS-3a 7.2026</dc:title>
  <dc:creator>Chrissy Arnold</dc:creator>
  <cp:lastModifiedBy>Thompson, Diane</cp:lastModifiedBy>
  <cp:lastPrinted>2025-06-04T16:19:39Z</cp:lastPrinted>
  <dcterms:created xsi:type="dcterms:W3CDTF">2007-08-16T16:48:14Z</dcterms:created>
  <dcterms:modified xsi:type="dcterms:W3CDTF">2026-06-30T16:05:04Z</dcterms:modified>
</cp:coreProperties>
</file>